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80" windowWidth="16212" windowHeight="8376"/>
  </bookViews>
  <sheets>
    <sheet name="Лист1" sheetId="1" r:id="rId1"/>
  </sheets>
  <definedNames>
    <definedName name="_xlnm.Print_Titles" localSheetId="0">Лист1!$3:$5</definedName>
    <definedName name="_xlnm.Print_Area" localSheetId="0">Лист1!$A$1:$K$58</definedName>
  </definedNames>
  <calcPr calcId="124519"/>
</workbook>
</file>

<file path=xl/calcChain.xml><?xml version="1.0" encoding="utf-8"?>
<calcChain xmlns="http://schemas.openxmlformats.org/spreadsheetml/2006/main">
  <c r="I42" i="1"/>
  <c r="I41"/>
  <c r="I40"/>
  <c r="F22" l="1"/>
  <c r="F17"/>
  <c r="I22"/>
  <c r="I17"/>
  <c r="F42"/>
  <c r="F41"/>
  <c r="F40"/>
  <c r="J39"/>
  <c r="J38"/>
  <c r="J37"/>
  <c r="J36"/>
  <c r="J17"/>
  <c r="G17"/>
  <c r="E17"/>
  <c r="J25"/>
  <c r="J24"/>
  <c r="J23"/>
  <c r="H17" l="1"/>
  <c r="J57"/>
  <c r="J55"/>
  <c r="I12"/>
  <c r="F12"/>
  <c r="J14"/>
  <c r="J13"/>
  <c r="J22"/>
  <c r="G22"/>
  <c r="E22"/>
  <c r="G12"/>
  <c r="E12"/>
  <c r="J12" l="1"/>
  <c r="H22"/>
  <c r="H12"/>
  <c r="J35"/>
  <c r="J34"/>
  <c r="J33"/>
  <c r="J32"/>
  <c r="J31"/>
  <c r="K31" l="1"/>
  <c r="J50"/>
  <c r="J49"/>
  <c r="J48"/>
  <c r="J47"/>
  <c r="J46"/>
  <c r="J45"/>
  <c r="J44"/>
  <c r="K44" l="1"/>
  <c r="K58" s="1"/>
  <c r="J43"/>
  <c r="J8"/>
  <c r="J9"/>
  <c r="I43"/>
  <c r="I7"/>
  <c r="I27" s="1"/>
  <c r="I30"/>
  <c r="E43"/>
  <c r="E30"/>
  <c r="F43"/>
  <c r="F30"/>
  <c r="F7"/>
  <c r="F27" s="1"/>
  <c r="E7"/>
  <c r="F58" l="1"/>
  <c r="F53"/>
  <c r="F52"/>
  <c r="F51"/>
  <c r="I58"/>
  <c r="J41"/>
  <c r="I53"/>
  <c r="I51"/>
  <c r="J51" s="1"/>
  <c r="I52"/>
  <c r="K8"/>
  <c r="K27" s="1"/>
  <c r="J52"/>
  <c r="J53"/>
  <c r="J42"/>
  <c r="J40"/>
  <c r="H43"/>
  <c r="G7"/>
  <c r="J30"/>
  <c r="J58" s="1"/>
  <c r="J7"/>
  <c r="J27" s="1"/>
  <c r="H7"/>
  <c r="H30"/>
  <c r="G43"/>
  <c r="E57"/>
  <c r="E55" s="1"/>
  <c r="G30"/>
</calcChain>
</file>

<file path=xl/sharedStrings.xml><?xml version="1.0" encoding="utf-8"?>
<sst xmlns="http://schemas.openxmlformats.org/spreadsheetml/2006/main" count="69" uniqueCount="46">
  <si>
    <t>Код</t>
  </si>
  <si>
    <t>2111</t>
  </si>
  <si>
    <t>Заробітна плата</t>
  </si>
  <si>
    <t>2120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</si>
  <si>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</si>
  <si>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</si>
  <si>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</si>
  <si>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</si>
  <si>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Медикаменти та перев`язувальні матеріали</t>
  </si>
  <si>
    <t>Продукти харчування</t>
  </si>
  <si>
    <t>Виплата пенсій і допомоги</t>
  </si>
  <si>
    <t xml:space="preserve">Загальноосвітні школи </t>
  </si>
  <si>
    <t>Зміна</t>
  </si>
  <si>
    <t>(+;-)</t>
  </si>
  <si>
    <t>%</t>
  </si>
  <si>
    <t>к-ть міс.</t>
  </si>
  <si>
    <t>грн.</t>
  </si>
  <si>
    <t>в т.ч.</t>
  </si>
  <si>
    <t>Багатопрофільна стаціонарна медична допомога</t>
  </si>
  <si>
    <t>Стоматологічна допомога</t>
  </si>
  <si>
    <t>в т.т. місто</t>
  </si>
  <si>
    <t>район</t>
  </si>
  <si>
    <t>Інші видатки</t>
  </si>
  <si>
    <t>Інклюзивно-ресурсний центр</t>
  </si>
  <si>
    <t>Централізовані заходи з лікування хворих на цукровий та нецукровий  діабет</t>
  </si>
  <si>
    <t>Відшкодування вартості лікарських засобів для лікування окремих захворювань</t>
  </si>
  <si>
    <t>Чоповичі</t>
  </si>
  <si>
    <t>Всього по галузі освіти</t>
  </si>
  <si>
    <t>Уточнений план на 2018 рік (станом на 07.12.18)</t>
  </si>
  <si>
    <t>Всього по галузі охорони здоров"я</t>
  </si>
  <si>
    <t>Інші виплати населенню (пільгове зубопротезування)</t>
  </si>
  <si>
    <t>Проєкт видатків загального фонду бюджету м.Малина на 2020 рік за рахунок міжбюджетних трансфертів на галузь освіти та охорони здоров"я</t>
  </si>
  <si>
    <r>
      <t>СУБВЕНЦІЯ НА ВІДШКОДУВАННЯ ВАРТОСТІ ЛІКАРСЬКИХ ЗАСОБІВ ДЛЯ ЛІКУВАННЯ ОКРЕМИХ ЗАХВОРЮВАНЬ ЗА РАХУНОК ВІДПОВІДНОЇ СУБВЕНЦІЇ З ДЕРЖАВНОГО БЮДЖЕТУ -</t>
    </r>
    <r>
      <rPr>
        <b/>
        <sz val="14"/>
        <color rgb="FFFF0000"/>
        <rFont val="Times New Roman"/>
        <family val="1"/>
        <charset val="204"/>
      </rPr>
      <t xml:space="preserve"> 430 400 ГРН</t>
    </r>
    <r>
      <rPr>
        <b/>
        <sz val="14"/>
        <color indexed="8"/>
        <rFont val="Times New Roman"/>
        <family val="1"/>
        <charset val="204"/>
      </rPr>
      <t>.</t>
    </r>
  </si>
  <si>
    <t>СУБВЕНЦІЯ З МІСЦЕВОГО БЮДЖЕТУ НА ЗДІЙСНННЯ ПЕРЕДАНИХ ВИДАТКІВ У СФЕРІ ОСВІТИ ЗА РАХУНОК КОШТІВ ОСВІТНЬОЇ СУБВЕНЦІЇ - 1 236 400 грн.</t>
  </si>
  <si>
    <t xml:space="preserve">Потреба на 2020 рік </t>
  </si>
  <si>
    <t>Проєкт на 2020 рік</t>
  </si>
  <si>
    <r>
      <t>ОСВІТНЯ СУБВЕНЦІЯ - 42 605 100</t>
    </r>
    <r>
      <rPr>
        <b/>
        <sz val="14"/>
        <color rgb="FFFF0000"/>
        <rFont val="Times New Roman"/>
        <family val="1"/>
        <charset val="204"/>
      </rPr>
      <t xml:space="preserve"> </t>
    </r>
    <r>
      <rPr>
        <b/>
        <sz val="14"/>
        <color indexed="8"/>
        <rFont val="Times New Roman"/>
        <family val="1"/>
        <charset val="204"/>
      </rPr>
      <t>грн.</t>
    </r>
  </si>
  <si>
    <t>СУБВЕНЦІЯ З МІСЦЕВОГО БЮДЖЕТУ НА ЗДІЙСНННЯ ПЕРЕДАНИХ ВИДАТКІВ У СФЕРІ ОХОРОНИ ЗДОРОВ"Я ЗА РАХУНОК КОШТІВ МЕДИЧНОЇ СУБВЕНЦІЇ (на лікування хворих на цукровий та нецукровий діабет) - 183 500грн.</t>
  </si>
  <si>
    <t>Дошкільна освіта</t>
  </si>
  <si>
    <t>Загальна середня освіта</t>
  </si>
  <si>
    <t>Недостатність</t>
  </si>
  <si>
    <t>СУБВЕНЦІЯ З МІСЦЕВОГО БЮДЖЕТУ НА НАДАННЯ ДЕРЖАВНОЇ ПІДТРИМКИ ОСОБАМ З ОСОБЛИВИМИ ПОТРЕБАМИ ЗА РАХУНОК ВІДПОВІДНОЇ СУБВЕНЦІЇ З ДЕРЖАВНОГО БЮДЖЕТУ - 837 800 грн.</t>
  </si>
  <si>
    <t xml:space="preserve">        Додаток 9                                                      до Пояснювальної записки до проєкту міського бюджету на  2020 рік</t>
  </si>
  <si>
    <r>
      <t>Придбання предметів довгострокового використання</t>
    </r>
    <r>
      <rPr>
        <b/>
        <sz val="12"/>
        <color indexed="8"/>
        <rFont val="Times New Roman"/>
        <family val="1"/>
        <charset val="204"/>
      </rPr>
      <t xml:space="preserve"> (бюджет розвитку)</t>
    </r>
  </si>
  <si>
    <r>
      <t xml:space="preserve">МЕДИЧНА СУБВЕНЦІЯ -8 514 500 (в т.ч. передбачена місту - 5 171 400 грн.,                                                                                                        передана з району - 2 498 500 грн., передана з Чоповицького селищного бюджету - 844 600 грн.) </t>
    </r>
    <r>
      <rPr>
        <b/>
        <sz val="22"/>
        <rFont val="Times New Roman"/>
        <family val="1"/>
        <charset val="204"/>
      </rPr>
      <t>(1кв.)</t>
    </r>
  </si>
  <si>
    <t>0,25 міс.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</si>
</sst>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u/>
      <sz val="1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Calibri"/>
      <family val="2"/>
      <charset val="204"/>
    </font>
    <font>
      <sz val="14"/>
      <name val="Calibri"/>
      <family val="2"/>
      <charset val="204"/>
      <scheme val="minor"/>
    </font>
    <font>
      <b/>
      <sz val="2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3" fillId="0" borderId="1" xfId="0" applyFont="1" applyBorder="1"/>
    <xf numFmtId="0" fontId="4" fillId="2" borderId="1" xfId="0" applyFont="1" applyFill="1" applyBorder="1"/>
    <xf numFmtId="1" fontId="2" fillId="0" borderId="0" xfId="0" applyNumberFormat="1" applyFont="1"/>
    <xf numFmtId="0" fontId="4" fillId="2" borderId="1" xfId="0" applyFont="1" applyFill="1" applyBorder="1" applyAlignment="1">
      <alignment horizontal="center" wrapText="1"/>
    </xf>
    <xf numFmtId="3" fontId="3" fillId="0" borderId="1" xfId="0" applyNumberFormat="1" applyFont="1" applyBorder="1"/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1" fillId="0" borderId="5" xfId="0" applyFont="1" applyBorder="1" applyAlignment="1"/>
    <xf numFmtId="0" fontId="8" fillId="0" borderId="1" xfId="0" applyFont="1" applyBorder="1"/>
    <xf numFmtId="0" fontId="9" fillId="2" borderId="1" xfId="0" applyFont="1" applyFill="1" applyBorder="1"/>
    <xf numFmtId="3" fontId="8" fillId="0" borderId="1" xfId="0" applyNumberFormat="1" applyFont="1" applyBorder="1"/>
    <xf numFmtId="3" fontId="0" fillId="0" borderId="0" xfId="0" applyNumberFormat="1"/>
    <xf numFmtId="0" fontId="13" fillId="0" borderId="0" xfId="0" applyFont="1"/>
    <xf numFmtId="0" fontId="14" fillId="0" borderId="1" xfId="0" quotePrefix="1" applyFont="1" applyBorder="1"/>
    <xf numFmtId="0" fontId="12" fillId="2" borderId="1" xfId="0" quotePrefix="1" applyFont="1" applyFill="1" applyBorder="1"/>
    <xf numFmtId="3" fontId="15" fillId="2" borderId="1" xfId="0" applyNumberFormat="1" applyFont="1" applyFill="1" applyBorder="1"/>
    <xf numFmtId="3" fontId="12" fillId="2" borderId="1" xfId="0" applyNumberFormat="1" applyFont="1" applyFill="1" applyBorder="1"/>
    <xf numFmtId="3" fontId="14" fillId="0" borderId="1" xfId="0" applyNumberFormat="1" applyFont="1" applyBorder="1"/>
    <xf numFmtId="3" fontId="16" fillId="0" borderId="1" xfId="0" applyNumberFormat="1" applyFont="1" applyBorder="1"/>
    <xf numFmtId="3" fontId="14" fillId="0" borderId="1" xfId="0" applyNumberFormat="1" applyFont="1" applyBorder="1" applyAlignment="1">
      <alignment horizontal="center"/>
    </xf>
    <xf numFmtId="3" fontId="12" fillId="2" borderId="1" xfId="0" applyNumberFormat="1" applyFont="1" applyFill="1" applyBorder="1"/>
    <xf numFmtId="0" fontId="14" fillId="0" borderId="1" xfId="0" applyFont="1" applyBorder="1"/>
    <xf numFmtId="3" fontId="12" fillId="0" borderId="1" xfId="0" applyNumberFormat="1" applyFont="1" applyBorder="1"/>
    <xf numFmtId="0" fontId="4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wrapText="1"/>
    </xf>
    <xf numFmtId="164" fontId="12" fillId="2" borderId="1" xfId="0" applyNumberFormat="1" applyFont="1" applyFill="1" applyBorder="1"/>
    <xf numFmtId="0" fontId="4" fillId="0" borderId="1" xfId="0" applyFont="1" applyBorder="1" applyAlignment="1">
      <alignment horizontal="right"/>
    </xf>
    <xf numFmtId="3" fontId="15" fillId="2" borderId="1" xfId="0" applyNumberFormat="1" applyFont="1" applyFill="1" applyBorder="1" applyAlignment="1">
      <alignment horizontal="center"/>
    </xf>
    <xf numFmtId="3" fontId="16" fillId="0" borderId="1" xfId="0" applyNumberFormat="1" applyFont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12" fillId="0" borderId="1" xfId="0" applyNumberFormat="1" applyFont="1" applyBorder="1" applyAlignment="1">
      <alignment horizontal="center"/>
    </xf>
    <xf numFmtId="3" fontId="12" fillId="4" borderId="1" xfId="0" applyNumberFormat="1" applyFont="1" applyFill="1" applyBorder="1" applyAlignment="1">
      <alignment horizontal="center"/>
    </xf>
    <xf numFmtId="3" fontId="14" fillId="4" borderId="1" xfId="0" applyNumberFormat="1" applyFont="1" applyFill="1" applyBorder="1" applyAlignment="1">
      <alignment horizontal="center"/>
    </xf>
    <xf numFmtId="3" fontId="12" fillId="4" borderId="1" xfId="0" applyNumberFormat="1" applyFont="1" applyFill="1" applyBorder="1" applyAlignment="1">
      <alignment horizontal="right"/>
    </xf>
    <xf numFmtId="3" fontId="12" fillId="0" borderId="1" xfId="0" applyNumberFormat="1" applyFont="1" applyBorder="1" applyAlignment="1">
      <alignment horizontal="right"/>
    </xf>
    <xf numFmtId="0" fontId="9" fillId="5" borderId="1" xfId="0" applyFont="1" applyFill="1" applyBorder="1"/>
    <xf numFmtId="3" fontId="12" fillId="5" borderId="1" xfId="0" applyNumberFormat="1" applyFont="1" applyFill="1" applyBorder="1" applyAlignment="1">
      <alignment horizontal="center"/>
    </xf>
    <xf numFmtId="164" fontId="12" fillId="5" borderId="1" xfId="0" applyNumberFormat="1" applyFont="1" applyFill="1" applyBorder="1"/>
    <xf numFmtId="3" fontId="8" fillId="0" borderId="11" xfId="0" applyNumberFormat="1" applyFont="1" applyBorder="1"/>
    <xf numFmtId="0" fontId="8" fillId="0" borderId="11" xfId="0" applyFont="1" applyBorder="1"/>
    <xf numFmtId="0" fontId="14" fillId="0" borderId="1" xfId="0" quotePrefix="1" applyFont="1" applyBorder="1" applyAlignment="1">
      <alignment horizontal="right"/>
    </xf>
    <xf numFmtId="0" fontId="12" fillId="2" borderId="1" xfId="0" quotePrefix="1" applyFont="1" applyFill="1" applyBorder="1" applyAlignment="1">
      <alignment horizontal="left"/>
    </xf>
    <xf numFmtId="0" fontId="3" fillId="0" borderId="8" xfId="0" applyFont="1" applyBorder="1"/>
    <xf numFmtId="3" fontId="14" fillId="0" borderId="11" xfId="0" applyNumberFormat="1" applyFont="1" applyBorder="1" applyAlignment="1">
      <alignment horizontal="center"/>
    </xf>
    <xf numFmtId="3" fontId="14" fillId="4" borderId="11" xfId="0" applyNumberFormat="1" applyFont="1" applyFill="1" applyBorder="1" applyAlignment="1">
      <alignment horizontal="center"/>
    </xf>
    <xf numFmtId="0" fontId="14" fillId="0" borderId="9" xfId="0" applyFont="1" applyBorder="1"/>
    <xf numFmtId="0" fontId="14" fillId="6" borderId="1" xfId="0" quotePrefix="1" applyFont="1" applyFill="1" applyBorder="1"/>
    <xf numFmtId="0" fontId="20" fillId="6" borderId="8" xfId="0" applyFont="1" applyFill="1" applyBorder="1"/>
    <xf numFmtId="3" fontId="4" fillId="6" borderId="11" xfId="0" applyNumberFormat="1" applyFont="1" applyFill="1" applyBorder="1"/>
    <xf numFmtId="0" fontId="4" fillId="6" borderId="11" xfId="0" applyFont="1" applyFill="1" applyBorder="1"/>
    <xf numFmtId="3" fontId="12" fillId="6" borderId="1" xfId="0" applyNumberFormat="1" applyFont="1" applyFill="1" applyBorder="1" applyAlignment="1">
      <alignment horizontal="center"/>
    </xf>
    <xf numFmtId="3" fontId="14" fillId="5" borderId="1" xfId="0" applyNumberFormat="1" applyFont="1" applyFill="1" applyBorder="1" applyAlignment="1">
      <alignment horizontal="center"/>
    </xf>
    <xf numFmtId="0" fontId="20" fillId="6" borderId="8" xfId="0" applyFont="1" applyFill="1" applyBorder="1" applyAlignment="1">
      <alignment wrapText="1"/>
    </xf>
    <xf numFmtId="0" fontId="12" fillId="5" borderId="1" xfId="0" applyFont="1" applyFill="1" applyBorder="1" applyAlignment="1">
      <alignment horizontal="center" wrapText="1"/>
    </xf>
    <xf numFmtId="0" fontId="18" fillId="5" borderId="1" xfId="0" applyFont="1" applyFill="1" applyBorder="1" applyAlignment="1"/>
    <xf numFmtId="3" fontId="14" fillId="5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3" fontId="14" fillId="5" borderId="1" xfId="0" applyNumberFormat="1" applyFont="1" applyFill="1" applyBorder="1" applyAlignment="1">
      <alignment horizontal="right" wrapText="1"/>
    </xf>
    <xf numFmtId="0" fontId="12" fillId="5" borderId="1" xfId="0" applyFont="1" applyFill="1" applyBorder="1" applyAlignment="1">
      <alignment horizontal="right" wrapText="1"/>
    </xf>
    <xf numFmtId="3" fontId="14" fillId="4" borderId="1" xfId="0" applyNumberFormat="1" applyFont="1" applyFill="1" applyBorder="1" applyAlignment="1">
      <alignment horizontal="right"/>
    </xf>
    <xf numFmtId="3" fontId="14" fillId="0" borderId="1" xfId="0" applyNumberFormat="1" applyFont="1" applyBorder="1" applyAlignment="1">
      <alignment horizontal="right"/>
    </xf>
    <xf numFmtId="0" fontId="7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14" fillId="0" borderId="0" xfId="0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19" fillId="3" borderId="8" xfId="0" applyFont="1" applyFill="1" applyBorder="1" applyAlignment="1">
      <alignment horizontal="center" wrapText="1"/>
    </xf>
    <xf numFmtId="0" fontId="19" fillId="3" borderId="11" xfId="0" applyFont="1" applyFill="1" applyBorder="1" applyAlignment="1">
      <alignment horizontal="center" wrapText="1"/>
    </xf>
    <xf numFmtId="0" fontId="19" fillId="3" borderId="9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5" xfId="0" applyFont="1" applyBorder="1" applyAlignment="1"/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12" fillId="3" borderId="8" xfId="0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/>
    </xf>
    <xf numFmtId="0" fontId="17" fillId="0" borderId="9" xfId="0" applyFont="1" applyBorder="1" applyAlignment="1"/>
    <xf numFmtId="0" fontId="5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2" fillId="3" borderId="8" xfId="0" applyFont="1" applyFill="1" applyBorder="1" applyAlignment="1">
      <alignment horizontal="center" wrapText="1"/>
    </xf>
    <xf numFmtId="0" fontId="12" fillId="3" borderId="11" xfId="0" applyFont="1" applyFill="1" applyBorder="1" applyAlignment="1">
      <alignment horizontal="center" wrapText="1"/>
    </xf>
    <xf numFmtId="0" fontId="17" fillId="0" borderId="11" xfId="0" applyFont="1" applyBorder="1" applyAlignment="1">
      <alignment wrapText="1"/>
    </xf>
    <xf numFmtId="0" fontId="18" fillId="0" borderId="11" xfId="0" applyFont="1" applyBorder="1" applyAlignment="1"/>
    <xf numFmtId="0" fontId="18" fillId="0" borderId="9" xfId="0" applyFont="1" applyBorder="1" applyAlignment="1"/>
    <xf numFmtId="0" fontId="11" fillId="3" borderId="8" xfId="0" applyFont="1" applyFill="1" applyBorder="1" applyAlignment="1"/>
    <xf numFmtId="0" fontId="0" fillId="0" borderId="9" xfId="0" applyBorder="1" applyAlignment="1"/>
    <xf numFmtId="0" fontId="4" fillId="0" borderId="8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7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3" fontId="12" fillId="0" borderId="6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5" fillId="3" borderId="8" xfId="0" applyFont="1" applyFill="1" applyBorder="1" applyAlignment="1">
      <alignment horizontal="center" wrapText="1"/>
    </xf>
    <xf numFmtId="0" fontId="15" fillId="3" borderId="11" xfId="0" applyFont="1" applyFill="1" applyBorder="1" applyAlignment="1">
      <alignment horizontal="center" wrapText="1"/>
    </xf>
    <xf numFmtId="0" fontId="22" fillId="0" borderId="11" xfId="0" applyFont="1" applyBorder="1" applyAlignment="1">
      <alignment wrapText="1"/>
    </xf>
    <xf numFmtId="0" fontId="23" fillId="0" borderId="11" xfId="0" applyFont="1" applyBorder="1" applyAlignment="1"/>
    <xf numFmtId="0" fontId="23" fillId="0" borderId="9" xfId="0" applyFont="1" applyBorder="1" applyAlignment="1"/>
    <xf numFmtId="3" fontId="12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9"/>
  <sheetViews>
    <sheetView tabSelected="1" view="pageBreakPreview" zoomScale="60" zoomScaleNormal="60" workbookViewId="0">
      <pane xSplit="2" ySplit="5" topLeftCell="D6" activePane="bottomRight" state="frozen"/>
      <selection pane="topRight" activeCell="C1" sqref="C1"/>
      <selection pane="bottomLeft" activeCell="A26" sqref="A26"/>
      <selection pane="bottomRight" activeCell="V30" sqref="V30"/>
    </sheetView>
  </sheetViews>
  <sheetFormatPr defaultRowHeight="14.4"/>
  <cols>
    <col min="1" max="1" width="9.6640625" customWidth="1"/>
    <col min="2" max="2" width="59.6640625" customWidth="1"/>
    <col min="3" max="3" width="0.5546875" hidden="1" customWidth="1"/>
    <col min="4" max="4" width="0.109375" customWidth="1"/>
    <col min="5" max="5" width="20.44140625" hidden="1" customWidth="1"/>
    <col min="6" max="6" width="22.109375" customWidth="1"/>
    <col min="7" max="7" width="16.88671875" hidden="1" customWidth="1"/>
    <col min="8" max="8" width="10.5546875" hidden="1" customWidth="1"/>
    <col min="9" max="9" width="19.44140625" customWidth="1"/>
    <col min="10" max="10" width="18.33203125" customWidth="1"/>
    <col min="11" max="11" width="17.33203125" customWidth="1"/>
    <col min="12" max="12" width="13.5546875" customWidth="1"/>
    <col min="13" max="13" width="11.5546875" bestFit="1" customWidth="1"/>
  </cols>
  <sheetData>
    <row r="1" spans="1:13" ht="57" customHeight="1">
      <c r="I1" s="65" t="s">
        <v>42</v>
      </c>
      <c r="J1" s="66"/>
      <c r="K1" s="66"/>
    </row>
    <row r="2" spans="1:13" ht="58.8" customHeight="1">
      <c r="A2" s="63" t="s">
        <v>31</v>
      </c>
      <c r="B2" s="64"/>
      <c r="C2" s="64"/>
      <c r="D2" s="64"/>
      <c r="E2" s="64"/>
      <c r="F2" s="64"/>
      <c r="G2" s="64"/>
      <c r="H2" s="64"/>
      <c r="I2" s="64"/>
      <c r="J2" s="64"/>
      <c r="K2" s="14" t="s">
        <v>16</v>
      </c>
    </row>
    <row r="3" spans="1:13" ht="18" customHeight="1">
      <c r="A3" s="70" t="s">
        <v>0</v>
      </c>
      <c r="B3" s="76"/>
      <c r="C3" s="6"/>
      <c r="D3" s="6"/>
      <c r="E3" s="70" t="s">
        <v>28</v>
      </c>
      <c r="F3" s="73" t="s">
        <v>34</v>
      </c>
      <c r="G3" s="92" t="s">
        <v>12</v>
      </c>
      <c r="H3" s="93"/>
      <c r="I3" s="73" t="s">
        <v>35</v>
      </c>
      <c r="J3" s="82" t="s">
        <v>40</v>
      </c>
      <c r="K3" s="96" t="s">
        <v>15</v>
      </c>
    </row>
    <row r="4" spans="1:13" ht="6" customHeight="1">
      <c r="A4" s="71"/>
      <c r="B4" s="77"/>
      <c r="C4" s="7"/>
      <c r="D4" s="7"/>
      <c r="E4" s="71"/>
      <c r="F4" s="74"/>
      <c r="G4" s="95" t="s">
        <v>13</v>
      </c>
      <c r="H4" s="73" t="s">
        <v>14</v>
      </c>
      <c r="I4" s="99"/>
      <c r="J4" s="83"/>
      <c r="K4" s="97"/>
    </row>
    <row r="5" spans="1:13" ht="0.6" customHeight="1">
      <c r="A5" s="72"/>
      <c r="B5" s="78"/>
      <c r="C5" s="8"/>
      <c r="D5" s="8"/>
      <c r="E5" s="72"/>
      <c r="F5" s="75"/>
      <c r="G5" s="75"/>
      <c r="H5" s="94"/>
      <c r="I5" s="100"/>
      <c r="J5" s="84"/>
      <c r="K5" s="98"/>
    </row>
    <row r="6" spans="1:13" ht="19.8" customHeight="1">
      <c r="A6" s="9"/>
      <c r="B6" s="79" t="s">
        <v>36</v>
      </c>
      <c r="C6" s="80"/>
      <c r="D6" s="80"/>
      <c r="E6" s="80"/>
      <c r="F6" s="80"/>
      <c r="G6" s="80"/>
      <c r="H6" s="80"/>
      <c r="I6" s="81"/>
      <c r="J6" s="90"/>
      <c r="K6" s="91"/>
    </row>
    <row r="7" spans="1:13" ht="17.399999999999999">
      <c r="A7" s="43">
        <v>1020</v>
      </c>
      <c r="B7" s="11" t="s">
        <v>11</v>
      </c>
      <c r="C7" s="11"/>
      <c r="D7" s="11"/>
      <c r="E7" s="31">
        <f>SUM(E8:E9)</f>
        <v>0</v>
      </c>
      <c r="F7" s="31">
        <f>SUM(F8:F9)</f>
        <v>42605100</v>
      </c>
      <c r="G7" s="31">
        <f>SUM(G8:G9)</f>
        <v>0</v>
      </c>
      <c r="H7" s="31" t="e">
        <f>F7/E7*100-100</f>
        <v>#DIV/0!</v>
      </c>
      <c r="I7" s="31">
        <f>SUM(I8:I9)</f>
        <v>42605100</v>
      </c>
      <c r="J7" s="31">
        <f>SUM(J8:J9)</f>
        <v>0</v>
      </c>
      <c r="K7" s="27"/>
      <c r="M7" s="13"/>
    </row>
    <row r="8" spans="1:13" ht="18">
      <c r="A8" s="42" t="s">
        <v>1</v>
      </c>
      <c r="B8" s="10" t="s">
        <v>2</v>
      </c>
      <c r="C8" s="12">
        <v>0</v>
      </c>
      <c r="D8" s="10">
        <v>14293492</v>
      </c>
      <c r="E8" s="21"/>
      <c r="F8" s="21">
        <v>34936533</v>
      </c>
      <c r="G8" s="21"/>
      <c r="H8" s="21"/>
      <c r="I8" s="32">
        <v>34936533</v>
      </c>
      <c r="J8" s="21">
        <f>I8-F8</f>
        <v>0</v>
      </c>
      <c r="K8" s="101">
        <f>J8+J9</f>
        <v>0</v>
      </c>
    </row>
    <row r="9" spans="1:13" ht="18">
      <c r="A9" s="42" t="s">
        <v>3</v>
      </c>
      <c r="B9" s="10" t="s">
        <v>4</v>
      </c>
      <c r="C9" s="12">
        <v>0</v>
      </c>
      <c r="D9" s="10">
        <v>5157962</v>
      </c>
      <c r="E9" s="21"/>
      <c r="F9" s="21">
        <v>7668567</v>
      </c>
      <c r="G9" s="21"/>
      <c r="H9" s="21"/>
      <c r="I9" s="33">
        <v>7668567</v>
      </c>
      <c r="J9" s="21">
        <f>I9-F9</f>
        <v>0</v>
      </c>
      <c r="K9" s="102"/>
    </row>
    <row r="10" spans="1:13" ht="7.8" customHeight="1">
      <c r="A10" s="42"/>
      <c r="B10" s="10"/>
      <c r="C10" s="12"/>
      <c r="D10" s="10"/>
      <c r="E10" s="21"/>
      <c r="F10" s="21"/>
      <c r="G10" s="21"/>
      <c r="H10" s="21"/>
      <c r="I10" s="34"/>
      <c r="J10" s="21"/>
      <c r="K10" s="23"/>
    </row>
    <row r="11" spans="1:13" ht="39.6" customHeight="1">
      <c r="A11" s="15"/>
      <c r="B11" s="85" t="s">
        <v>33</v>
      </c>
      <c r="C11" s="86"/>
      <c r="D11" s="86"/>
      <c r="E11" s="86"/>
      <c r="F11" s="86"/>
      <c r="G11" s="86"/>
      <c r="H11" s="86"/>
      <c r="I11" s="87"/>
      <c r="J11" s="88"/>
      <c r="K11" s="89"/>
    </row>
    <row r="12" spans="1:13" ht="17.399999999999999">
      <c r="A12" s="43">
        <v>1070</v>
      </c>
      <c r="B12" s="2" t="s">
        <v>23</v>
      </c>
      <c r="C12" s="11"/>
      <c r="D12" s="11"/>
      <c r="E12" s="31">
        <f>SUM(E15:E29)</f>
        <v>0</v>
      </c>
      <c r="F12" s="31">
        <f>F13+F14</f>
        <v>1236400</v>
      </c>
      <c r="G12" s="31">
        <f>SUM(G15:G29)</f>
        <v>0</v>
      </c>
      <c r="H12" s="31" t="e">
        <f>F12/E12*100-100</f>
        <v>#DIV/0!</v>
      </c>
      <c r="I12" s="31">
        <f>I13+I14</f>
        <v>1236400</v>
      </c>
      <c r="J12" s="31">
        <f>F12-I12</f>
        <v>0</v>
      </c>
      <c r="K12" s="27"/>
    </row>
    <row r="13" spans="1:13" ht="15.6" customHeight="1">
      <c r="A13" s="42" t="s">
        <v>1</v>
      </c>
      <c r="B13" s="10" t="s">
        <v>2</v>
      </c>
      <c r="C13" s="37"/>
      <c r="D13" s="37"/>
      <c r="E13" s="38"/>
      <c r="F13" s="53">
        <v>1013500</v>
      </c>
      <c r="G13" s="38"/>
      <c r="H13" s="38"/>
      <c r="I13" s="53">
        <v>1013500</v>
      </c>
      <c r="J13" s="21">
        <f t="shared" ref="J13:J14" si="0">I13-F13</f>
        <v>0</v>
      </c>
      <c r="K13" s="39"/>
    </row>
    <row r="14" spans="1:13" ht="18">
      <c r="A14" s="42" t="s">
        <v>3</v>
      </c>
      <c r="B14" s="10" t="s">
        <v>4</v>
      </c>
      <c r="C14" s="37"/>
      <c r="D14" s="37"/>
      <c r="E14" s="38"/>
      <c r="F14" s="53">
        <v>222900</v>
      </c>
      <c r="G14" s="38"/>
      <c r="H14" s="38"/>
      <c r="I14" s="53">
        <v>222900</v>
      </c>
      <c r="J14" s="21">
        <f t="shared" si="0"/>
        <v>0</v>
      </c>
      <c r="K14" s="39"/>
    </row>
    <row r="15" spans="1:13" ht="4.8" customHeight="1">
      <c r="A15" s="15"/>
      <c r="B15" s="10"/>
      <c r="C15" s="12"/>
      <c r="D15" s="10"/>
      <c r="E15" s="21"/>
      <c r="F15" s="21"/>
      <c r="G15" s="21"/>
      <c r="H15" s="21"/>
      <c r="I15" s="34"/>
      <c r="J15" s="21"/>
      <c r="K15" s="23"/>
    </row>
    <row r="16" spans="1:13" ht="43.2" customHeight="1">
      <c r="A16" s="15"/>
      <c r="B16" s="85" t="s">
        <v>41</v>
      </c>
      <c r="C16" s="86"/>
      <c r="D16" s="86"/>
      <c r="E16" s="86"/>
      <c r="F16" s="86"/>
      <c r="G16" s="86"/>
      <c r="H16" s="86"/>
      <c r="I16" s="87"/>
      <c r="J16" s="88"/>
      <c r="K16" s="89"/>
    </row>
    <row r="17" spans="1:12" ht="23.4" customHeight="1">
      <c r="A17" s="43">
        <v>1010</v>
      </c>
      <c r="B17" s="2" t="s">
        <v>38</v>
      </c>
      <c r="C17" s="11"/>
      <c r="D17" s="11"/>
      <c r="E17" s="31">
        <f>SUM(E19:E20)</f>
        <v>0</v>
      </c>
      <c r="F17" s="31">
        <f>SUM(F18:F21)</f>
        <v>214100</v>
      </c>
      <c r="G17" s="31">
        <f>SUM(G19:G20)</f>
        <v>0</v>
      </c>
      <c r="H17" s="31" t="e">
        <f>F17/E17*100-100</f>
        <v>#DIV/0!</v>
      </c>
      <c r="I17" s="31">
        <f>SUM(I18:I21)</f>
        <v>214100</v>
      </c>
      <c r="J17" s="31">
        <f>SUM(J19:J20)</f>
        <v>0</v>
      </c>
      <c r="K17" s="27"/>
    </row>
    <row r="18" spans="1:12" ht="18.600000000000001" customHeight="1">
      <c r="A18" s="15">
        <v>2111</v>
      </c>
      <c r="B18" s="1" t="s">
        <v>2</v>
      </c>
      <c r="C18" s="37"/>
      <c r="D18" s="37"/>
      <c r="E18" s="38"/>
      <c r="F18" s="53">
        <v>81900</v>
      </c>
      <c r="G18" s="38"/>
      <c r="H18" s="38"/>
      <c r="I18" s="53">
        <v>81900</v>
      </c>
      <c r="J18" s="38"/>
      <c r="K18" s="39"/>
    </row>
    <row r="19" spans="1:12" ht="19.2" customHeight="1">
      <c r="A19" s="15">
        <v>2120</v>
      </c>
      <c r="B19" s="1" t="s">
        <v>4</v>
      </c>
      <c r="C19" s="55"/>
      <c r="D19" s="55"/>
      <c r="E19" s="55"/>
      <c r="F19" s="57">
        <v>18000</v>
      </c>
      <c r="G19" s="55"/>
      <c r="H19" s="55"/>
      <c r="I19" s="57">
        <v>18000</v>
      </c>
      <c r="J19" s="56"/>
      <c r="K19" s="56"/>
    </row>
    <row r="20" spans="1:12" ht="19.2" customHeight="1">
      <c r="A20" s="15">
        <v>2210</v>
      </c>
      <c r="B20" s="1" t="s">
        <v>5</v>
      </c>
      <c r="C20" s="55"/>
      <c r="D20" s="55"/>
      <c r="E20" s="55"/>
      <c r="F20" s="57">
        <v>42800</v>
      </c>
      <c r="G20" s="55"/>
      <c r="H20" s="55"/>
      <c r="I20" s="57">
        <v>42800</v>
      </c>
      <c r="J20" s="56"/>
      <c r="K20" s="56"/>
    </row>
    <row r="21" spans="1:12" ht="36" customHeight="1">
      <c r="A21" s="15">
        <v>3110</v>
      </c>
      <c r="B21" s="58" t="s">
        <v>43</v>
      </c>
      <c r="C21" s="55"/>
      <c r="D21" s="55"/>
      <c r="E21" s="55"/>
      <c r="F21" s="59">
        <v>71400</v>
      </c>
      <c r="G21" s="60"/>
      <c r="H21" s="60"/>
      <c r="I21" s="59">
        <v>71400</v>
      </c>
      <c r="J21" s="56"/>
      <c r="K21" s="56"/>
    </row>
    <row r="22" spans="1:12" ht="21" customHeight="1">
      <c r="A22" s="43">
        <v>1020</v>
      </c>
      <c r="B22" s="2" t="s">
        <v>39</v>
      </c>
      <c r="C22" s="11"/>
      <c r="D22" s="11"/>
      <c r="E22" s="31">
        <f>SUM(E23:E24)</f>
        <v>0</v>
      </c>
      <c r="F22" s="31">
        <f>SUM(F23:F26)</f>
        <v>623700</v>
      </c>
      <c r="G22" s="31">
        <f>SUM(G23:G24)</f>
        <v>0</v>
      </c>
      <c r="H22" s="31" t="e">
        <f>F22/E22*100-100</f>
        <v>#DIV/0!</v>
      </c>
      <c r="I22" s="31">
        <f>SUM(I23:I26)</f>
        <v>623700</v>
      </c>
      <c r="J22" s="31">
        <f>SUM(J23:J24)</f>
        <v>0</v>
      </c>
      <c r="K22" s="27"/>
    </row>
    <row r="23" spans="1:12" ht="18">
      <c r="A23" s="15">
        <v>2111</v>
      </c>
      <c r="B23" s="1" t="s">
        <v>2</v>
      </c>
      <c r="C23" s="40"/>
      <c r="D23" s="41"/>
      <c r="E23" s="21"/>
      <c r="F23" s="34">
        <v>234000</v>
      </c>
      <c r="G23" s="21"/>
      <c r="H23" s="21"/>
      <c r="I23" s="34">
        <v>234000</v>
      </c>
      <c r="J23" s="21">
        <f t="shared" ref="J23:J25" si="1">I23-F23</f>
        <v>0</v>
      </c>
      <c r="K23" s="23"/>
    </row>
    <row r="24" spans="1:12" ht="18">
      <c r="A24" s="15">
        <v>2120</v>
      </c>
      <c r="B24" s="1" t="s">
        <v>4</v>
      </c>
      <c r="C24" s="40"/>
      <c r="D24" s="41"/>
      <c r="E24" s="21"/>
      <c r="F24" s="34">
        <v>51400</v>
      </c>
      <c r="G24" s="21"/>
      <c r="H24" s="21"/>
      <c r="I24" s="34">
        <v>51400</v>
      </c>
      <c r="J24" s="21">
        <f t="shared" si="1"/>
        <v>0</v>
      </c>
      <c r="K24" s="23"/>
    </row>
    <row r="25" spans="1:12" ht="18">
      <c r="A25" s="15">
        <v>2210</v>
      </c>
      <c r="B25" s="1" t="s">
        <v>5</v>
      </c>
      <c r="C25" s="40"/>
      <c r="D25" s="41"/>
      <c r="E25" s="21"/>
      <c r="F25" s="34">
        <v>122300</v>
      </c>
      <c r="G25" s="21"/>
      <c r="H25" s="21"/>
      <c r="I25" s="34">
        <v>122300</v>
      </c>
      <c r="J25" s="21">
        <f t="shared" si="1"/>
        <v>0</v>
      </c>
      <c r="K25" s="23"/>
    </row>
    <row r="26" spans="1:12" ht="31.8">
      <c r="A26" s="15">
        <v>3110</v>
      </c>
      <c r="B26" s="58" t="s">
        <v>43</v>
      </c>
      <c r="C26" s="40"/>
      <c r="D26" s="41"/>
      <c r="E26" s="21"/>
      <c r="F26" s="61">
        <v>216000</v>
      </c>
      <c r="G26" s="62"/>
      <c r="H26" s="62"/>
      <c r="I26" s="61">
        <v>216000</v>
      </c>
      <c r="J26" s="21"/>
      <c r="K26" s="23"/>
    </row>
    <row r="27" spans="1:12" ht="22.8" customHeight="1">
      <c r="A27" s="48"/>
      <c r="B27" s="49" t="s">
        <v>27</v>
      </c>
      <c r="C27" s="50"/>
      <c r="D27" s="51"/>
      <c r="E27" s="52"/>
      <c r="F27" s="52">
        <f>F7+F12+F22</f>
        <v>44465200</v>
      </c>
      <c r="G27" s="52"/>
      <c r="H27" s="52"/>
      <c r="I27" s="52">
        <f>I7+I12+I22</f>
        <v>44465200</v>
      </c>
      <c r="J27" s="52">
        <f>J7+J12+J22</f>
        <v>0</v>
      </c>
      <c r="K27" s="52">
        <f>K8</f>
        <v>0</v>
      </c>
    </row>
    <row r="28" spans="1:12" ht="25.8" customHeight="1">
      <c r="A28" s="15"/>
      <c r="B28" s="44"/>
      <c r="C28" s="40"/>
      <c r="D28" s="41"/>
      <c r="E28" s="45"/>
      <c r="F28" s="45"/>
      <c r="G28" s="45"/>
      <c r="H28" s="45"/>
      <c r="I28" s="46"/>
      <c r="J28" s="45"/>
      <c r="K28" s="47"/>
    </row>
    <row r="29" spans="1:12" ht="43.8" customHeight="1">
      <c r="A29" s="15"/>
      <c r="B29" s="67" t="s">
        <v>44</v>
      </c>
      <c r="C29" s="68"/>
      <c r="D29" s="68"/>
      <c r="E29" s="68"/>
      <c r="F29" s="68"/>
      <c r="G29" s="68"/>
      <c r="H29" s="68"/>
      <c r="I29" s="68"/>
      <c r="J29" s="68"/>
      <c r="K29" s="69"/>
    </row>
    <row r="30" spans="1:12" ht="27.6" customHeight="1">
      <c r="A30" s="16">
        <v>2010</v>
      </c>
      <c r="B30" s="25" t="s">
        <v>18</v>
      </c>
      <c r="C30" s="2"/>
      <c r="D30" s="2"/>
      <c r="E30" s="29">
        <f>SUM(E31:E39)</f>
        <v>0</v>
      </c>
      <c r="F30" s="29">
        <f>SUM(F31:F39)</f>
        <v>8545300</v>
      </c>
      <c r="G30" s="29">
        <f>SUM(G31:G39)</f>
        <v>0</v>
      </c>
      <c r="H30" s="17" t="e">
        <f>F30/E30*100-100</f>
        <v>#DIV/0!</v>
      </c>
      <c r="I30" s="18">
        <f>SUM(I31:I39)</f>
        <v>7773787</v>
      </c>
      <c r="J30" s="18">
        <f>SUM(J31:J39)</f>
        <v>-771513</v>
      </c>
      <c r="K30" s="31" t="s">
        <v>45</v>
      </c>
      <c r="L30" s="13"/>
    </row>
    <row r="31" spans="1:12" ht="18">
      <c r="A31" s="15" t="s">
        <v>17</v>
      </c>
      <c r="B31" s="1" t="s">
        <v>2</v>
      </c>
      <c r="C31" s="1"/>
      <c r="D31" s="1"/>
      <c r="E31" s="30"/>
      <c r="F31" s="30">
        <v>6706200</v>
      </c>
      <c r="G31" s="30"/>
      <c r="H31" s="20"/>
      <c r="I31" s="21">
        <v>6216522</v>
      </c>
      <c r="J31" s="32">
        <f t="shared" ref="J31:J42" si="2">I31-F31</f>
        <v>-489678</v>
      </c>
      <c r="K31" s="101">
        <f>J31+J32</f>
        <v>-678013</v>
      </c>
    </row>
    <row r="32" spans="1:12" ht="18">
      <c r="A32" s="15"/>
      <c r="B32" s="1" t="s">
        <v>4</v>
      </c>
      <c r="C32" s="1"/>
      <c r="D32" s="1"/>
      <c r="E32" s="30"/>
      <c r="F32" s="30">
        <v>1408300</v>
      </c>
      <c r="G32" s="30"/>
      <c r="H32" s="20"/>
      <c r="I32" s="21">
        <v>1219965</v>
      </c>
      <c r="J32" s="32">
        <f t="shared" si="2"/>
        <v>-188335</v>
      </c>
      <c r="K32" s="108"/>
    </row>
    <row r="33" spans="1:12" ht="18">
      <c r="A33" s="15"/>
      <c r="B33" s="1" t="s">
        <v>5</v>
      </c>
      <c r="C33" s="1"/>
      <c r="D33" s="1"/>
      <c r="E33" s="30"/>
      <c r="F33" s="30">
        <v>142500</v>
      </c>
      <c r="G33" s="30"/>
      <c r="H33" s="20"/>
      <c r="I33" s="34">
        <v>100000</v>
      </c>
      <c r="J33" s="21">
        <f t="shared" si="2"/>
        <v>-42500</v>
      </c>
      <c r="K33" s="21"/>
    </row>
    <row r="34" spans="1:12" ht="18">
      <c r="A34" s="15"/>
      <c r="B34" s="1" t="s">
        <v>8</v>
      </c>
      <c r="C34" s="1"/>
      <c r="D34" s="1"/>
      <c r="E34" s="30"/>
      <c r="F34" s="30">
        <v>126400</v>
      </c>
      <c r="G34" s="30"/>
      <c r="H34" s="20"/>
      <c r="I34" s="34">
        <v>90000</v>
      </c>
      <c r="J34" s="21">
        <f t="shared" si="2"/>
        <v>-36400</v>
      </c>
      <c r="K34" s="21"/>
    </row>
    <row r="35" spans="1:12" ht="18">
      <c r="A35" s="15"/>
      <c r="B35" s="1" t="s">
        <v>9</v>
      </c>
      <c r="C35" s="1"/>
      <c r="D35" s="1"/>
      <c r="E35" s="30"/>
      <c r="F35" s="30">
        <v>53500</v>
      </c>
      <c r="G35" s="30"/>
      <c r="H35" s="20"/>
      <c r="I35" s="34">
        <v>53000</v>
      </c>
      <c r="J35" s="21">
        <f t="shared" si="2"/>
        <v>-500</v>
      </c>
      <c r="K35" s="21"/>
    </row>
    <row r="36" spans="1:12" ht="18">
      <c r="A36" s="15"/>
      <c r="B36" s="1" t="s">
        <v>6</v>
      </c>
      <c r="C36" s="1"/>
      <c r="D36" s="1"/>
      <c r="E36" s="30"/>
      <c r="F36" s="30">
        <v>38700</v>
      </c>
      <c r="G36" s="30"/>
      <c r="H36" s="20"/>
      <c r="I36" s="34">
        <v>30000</v>
      </c>
      <c r="J36" s="21">
        <f t="shared" si="2"/>
        <v>-8700</v>
      </c>
      <c r="K36" s="21"/>
    </row>
    <row r="37" spans="1:12" ht="18">
      <c r="A37" s="15"/>
      <c r="B37" s="1" t="s">
        <v>7</v>
      </c>
      <c r="C37" s="1"/>
      <c r="D37" s="1"/>
      <c r="E37" s="30"/>
      <c r="F37" s="30">
        <v>25400</v>
      </c>
      <c r="G37" s="30"/>
      <c r="H37" s="20"/>
      <c r="I37" s="34">
        <v>20000</v>
      </c>
      <c r="J37" s="21">
        <f t="shared" si="2"/>
        <v>-5400</v>
      </c>
      <c r="K37" s="21"/>
    </row>
    <row r="38" spans="1:12" ht="18">
      <c r="A38" s="15"/>
      <c r="B38" s="1" t="s">
        <v>22</v>
      </c>
      <c r="C38" s="1"/>
      <c r="D38" s="1"/>
      <c r="E38" s="30"/>
      <c r="F38" s="30">
        <v>500</v>
      </c>
      <c r="G38" s="30"/>
      <c r="H38" s="20"/>
      <c r="I38" s="34">
        <v>500</v>
      </c>
      <c r="J38" s="21">
        <f t="shared" si="2"/>
        <v>0</v>
      </c>
      <c r="K38" s="21"/>
    </row>
    <row r="39" spans="1:12" ht="18">
      <c r="A39" s="15"/>
      <c r="B39" s="1" t="s">
        <v>10</v>
      </c>
      <c r="C39" s="1"/>
      <c r="D39" s="1"/>
      <c r="E39" s="21"/>
      <c r="F39" s="21">
        <v>43800</v>
      </c>
      <c r="G39" s="21"/>
      <c r="H39" s="19"/>
      <c r="I39" s="21">
        <v>43800</v>
      </c>
      <c r="J39" s="21">
        <f t="shared" si="2"/>
        <v>0</v>
      </c>
      <c r="K39" s="21"/>
    </row>
    <row r="40" spans="1:12" ht="18">
      <c r="A40" s="15"/>
      <c r="B40" s="28" t="s">
        <v>20</v>
      </c>
      <c r="C40" s="1"/>
      <c r="D40" s="1"/>
      <c r="E40" s="5"/>
      <c r="F40" s="24">
        <f>F30*60.74%</f>
        <v>5190415.2200000007</v>
      </c>
      <c r="G40" s="19"/>
      <c r="H40" s="19"/>
      <c r="I40" s="24">
        <f>I30*60.74%</f>
        <v>4721798.2238000007</v>
      </c>
      <c r="J40" s="36">
        <f t="shared" si="2"/>
        <v>-468616.99619999994</v>
      </c>
      <c r="K40" s="21"/>
    </row>
    <row r="41" spans="1:12" ht="18">
      <c r="A41" s="15"/>
      <c r="B41" s="28" t="s">
        <v>21</v>
      </c>
      <c r="C41" s="1"/>
      <c r="D41" s="1"/>
      <c r="E41" s="5"/>
      <c r="F41" s="24">
        <f>F30*29.34%</f>
        <v>2507191.02</v>
      </c>
      <c r="G41" s="19"/>
      <c r="H41" s="19"/>
      <c r="I41" s="24">
        <f>I30*29.34%</f>
        <v>2280829.1058</v>
      </c>
      <c r="J41" s="36">
        <f t="shared" si="2"/>
        <v>-226361.9142</v>
      </c>
      <c r="K41" s="21"/>
    </row>
    <row r="42" spans="1:12" ht="18">
      <c r="A42" s="15"/>
      <c r="B42" s="28" t="s">
        <v>26</v>
      </c>
      <c r="C42" s="1"/>
      <c r="D42" s="1"/>
      <c r="E42" s="5"/>
      <c r="F42" s="24">
        <f>F30*9.92%</f>
        <v>847693.76</v>
      </c>
      <c r="G42" s="19"/>
      <c r="H42" s="19"/>
      <c r="I42" s="24">
        <f>I30*9.92%</f>
        <v>771159.67039999994</v>
      </c>
      <c r="J42" s="36">
        <f t="shared" si="2"/>
        <v>-76534.089600000065</v>
      </c>
      <c r="K42" s="21"/>
    </row>
    <row r="43" spans="1:12" ht="25.2" customHeight="1">
      <c r="A43" s="16">
        <v>2100</v>
      </c>
      <c r="B43" s="26" t="s">
        <v>19</v>
      </c>
      <c r="C43" s="4"/>
      <c r="D43" s="4"/>
      <c r="E43" s="31">
        <f>SUM(E44:E50)</f>
        <v>0</v>
      </c>
      <c r="F43" s="31">
        <f>SUM(F44:F50)</f>
        <v>740713</v>
      </c>
      <c r="G43" s="31">
        <f>SUM(G44:G50)</f>
        <v>0</v>
      </c>
      <c r="H43" s="31" t="e">
        <f>F43/E43*100-100</f>
        <v>#DIV/0!</v>
      </c>
      <c r="I43" s="31">
        <f>SUM(I44:I50)</f>
        <v>740713</v>
      </c>
      <c r="J43" s="31">
        <f>SUM(J44:J50)</f>
        <v>0</v>
      </c>
      <c r="K43" s="31"/>
      <c r="L43" s="13"/>
    </row>
    <row r="44" spans="1:12" ht="18">
      <c r="A44" s="15" t="s">
        <v>17</v>
      </c>
      <c r="B44" s="1" t="s">
        <v>2</v>
      </c>
      <c r="C44" s="1"/>
      <c r="D44" s="1"/>
      <c r="E44" s="21"/>
      <c r="F44" s="21">
        <v>560994</v>
      </c>
      <c r="G44" s="21"/>
      <c r="H44" s="21"/>
      <c r="I44" s="21">
        <v>560994</v>
      </c>
      <c r="J44" s="21">
        <f>I44-F44</f>
        <v>0</v>
      </c>
      <c r="K44" s="101">
        <f>J44+J45</f>
        <v>0</v>
      </c>
    </row>
    <row r="45" spans="1:12" ht="18">
      <c r="A45" s="15"/>
      <c r="B45" s="1" t="s">
        <v>4</v>
      </c>
      <c r="C45" s="1"/>
      <c r="D45" s="1"/>
      <c r="E45" s="21"/>
      <c r="F45" s="21">
        <v>123419</v>
      </c>
      <c r="G45" s="21"/>
      <c r="H45" s="21"/>
      <c r="I45" s="21">
        <v>123419</v>
      </c>
      <c r="J45" s="21">
        <f t="shared" ref="J45:J53" si="3">I45-F45</f>
        <v>0</v>
      </c>
      <c r="K45" s="108"/>
      <c r="L45" s="13"/>
    </row>
    <row r="46" spans="1:12" ht="18">
      <c r="A46" s="15"/>
      <c r="B46" s="1" t="s">
        <v>5</v>
      </c>
      <c r="C46" s="1"/>
      <c r="D46" s="1"/>
      <c r="E46" s="21"/>
      <c r="F46" s="21">
        <v>2100</v>
      </c>
      <c r="G46" s="21"/>
      <c r="H46" s="21"/>
      <c r="I46" s="21">
        <v>2100</v>
      </c>
      <c r="J46" s="21">
        <f t="shared" si="3"/>
        <v>0</v>
      </c>
      <c r="K46" s="21"/>
    </row>
    <row r="47" spans="1:12" ht="18">
      <c r="A47" s="15"/>
      <c r="B47" s="1" t="s">
        <v>8</v>
      </c>
      <c r="C47" s="1"/>
      <c r="D47" s="1"/>
      <c r="E47" s="21"/>
      <c r="F47" s="34">
        <v>32500</v>
      </c>
      <c r="G47" s="21"/>
      <c r="H47" s="21"/>
      <c r="I47" s="34">
        <v>32500</v>
      </c>
      <c r="J47" s="21">
        <f t="shared" si="3"/>
        <v>0</v>
      </c>
      <c r="K47" s="21"/>
    </row>
    <row r="48" spans="1:12" ht="18">
      <c r="A48" s="15"/>
      <c r="B48" s="1" t="s">
        <v>6</v>
      </c>
      <c r="C48" s="1"/>
      <c r="D48" s="1"/>
      <c r="E48" s="21"/>
      <c r="F48" s="21">
        <v>6200</v>
      </c>
      <c r="G48" s="21"/>
      <c r="H48" s="21"/>
      <c r="I48" s="21">
        <v>6200</v>
      </c>
      <c r="J48" s="21">
        <f t="shared" si="3"/>
        <v>0</v>
      </c>
      <c r="K48" s="21"/>
    </row>
    <row r="49" spans="1:12" ht="18">
      <c r="A49" s="15"/>
      <c r="B49" s="1" t="s">
        <v>7</v>
      </c>
      <c r="C49" s="1"/>
      <c r="D49" s="1"/>
      <c r="E49" s="21"/>
      <c r="F49" s="21">
        <v>3000</v>
      </c>
      <c r="G49" s="21"/>
      <c r="H49" s="21"/>
      <c r="I49" s="21">
        <v>3000</v>
      </c>
      <c r="J49" s="21">
        <f t="shared" si="3"/>
        <v>0</v>
      </c>
      <c r="K49" s="21"/>
    </row>
    <row r="50" spans="1:12" ht="18">
      <c r="A50" s="15"/>
      <c r="B50" s="1" t="s">
        <v>30</v>
      </c>
      <c r="C50" s="1"/>
      <c r="D50" s="1"/>
      <c r="E50" s="21"/>
      <c r="F50" s="34">
        <v>12500</v>
      </c>
      <c r="G50" s="21"/>
      <c r="H50" s="21"/>
      <c r="I50" s="34">
        <v>12500</v>
      </c>
      <c r="J50" s="21">
        <f t="shared" si="3"/>
        <v>0</v>
      </c>
      <c r="K50" s="21"/>
      <c r="L50" s="13"/>
    </row>
    <row r="51" spans="1:12" ht="18">
      <c r="A51" s="15"/>
      <c r="B51" s="28" t="s">
        <v>20</v>
      </c>
      <c r="C51" s="1"/>
      <c r="D51" s="1"/>
      <c r="E51" s="21"/>
      <c r="F51" s="35">
        <f>F43*60.74%</f>
        <v>449909.07620000001</v>
      </c>
      <c r="G51" s="21"/>
      <c r="H51" s="21"/>
      <c r="I51" s="35">
        <f>I43*60.74%</f>
        <v>449909.07620000001</v>
      </c>
      <c r="J51" s="24">
        <f t="shared" si="3"/>
        <v>0</v>
      </c>
      <c r="K51" s="21"/>
    </row>
    <row r="52" spans="1:12" ht="18">
      <c r="A52" s="15"/>
      <c r="B52" s="28" t="s">
        <v>21</v>
      </c>
      <c r="C52" s="1"/>
      <c r="D52" s="1"/>
      <c r="E52" s="21"/>
      <c r="F52" s="35">
        <f>F43*29.34%</f>
        <v>217325.1942</v>
      </c>
      <c r="G52" s="21"/>
      <c r="H52" s="21"/>
      <c r="I52" s="35">
        <f>I43*29.34%</f>
        <v>217325.1942</v>
      </c>
      <c r="J52" s="24">
        <f t="shared" si="3"/>
        <v>0</v>
      </c>
      <c r="K52" s="21"/>
    </row>
    <row r="53" spans="1:12" ht="18">
      <c r="A53" s="15"/>
      <c r="B53" s="28" t="s">
        <v>26</v>
      </c>
      <c r="C53" s="1"/>
      <c r="D53" s="1"/>
      <c r="E53" s="21"/>
      <c r="F53" s="35">
        <f>F43*9.92%</f>
        <v>73478.729599999991</v>
      </c>
      <c r="G53" s="21"/>
      <c r="H53" s="21"/>
      <c r="I53" s="35">
        <f>I43*9.92%</f>
        <v>73478.729599999991</v>
      </c>
      <c r="J53" s="24">
        <f t="shared" si="3"/>
        <v>0</v>
      </c>
      <c r="K53" s="21"/>
    </row>
    <row r="54" spans="1:12" ht="61.2" customHeight="1">
      <c r="A54" s="15"/>
      <c r="B54" s="103" t="s">
        <v>37</v>
      </c>
      <c r="C54" s="104"/>
      <c r="D54" s="104"/>
      <c r="E54" s="104"/>
      <c r="F54" s="104"/>
      <c r="G54" s="104"/>
      <c r="H54" s="104"/>
      <c r="I54" s="105"/>
      <c r="J54" s="106"/>
      <c r="K54" s="107"/>
      <c r="L54" s="13"/>
    </row>
    <row r="55" spans="1:12" ht="30" customHeight="1">
      <c r="A55" s="16">
        <v>2144</v>
      </c>
      <c r="B55" s="25" t="s">
        <v>24</v>
      </c>
      <c r="C55" s="2"/>
      <c r="D55" s="2"/>
      <c r="E55" s="29">
        <f>SUM(E56:E60)</f>
        <v>0</v>
      </c>
      <c r="F55" s="29"/>
      <c r="G55" s="29"/>
      <c r="H55" s="17"/>
      <c r="I55" s="22">
        <v>183500</v>
      </c>
      <c r="J55" s="22">
        <f>I55-F55</f>
        <v>183500</v>
      </c>
      <c r="K55" s="22"/>
    </row>
    <row r="56" spans="1:12" ht="62.4" hidden="1" customHeight="1">
      <c r="A56" s="15"/>
      <c r="B56" s="85" t="s">
        <v>32</v>
      </c>
      <c r="C56" s="86"/>
      <c r="D56" s="86"/>
      <c r="E56" s="86"/>
      <c r="F56" s="86"/>
      <c r="G56" s="86"/>
      <c r="H56" s="86"/>
      <c r="I56" s="87"/>
      <c r="J56" s="88"/>
      <c r="K56" s="89"/>
    </row>
    <row r="57" spans="1:12" ht="34.200000000000003" hidden="1" customHeight="1">
      <c r="A57" s="16">
        <v>2146</v>
      </c>
      <c r="B57" s="25" t="s">
        <v>25</v>
      </c>
      <c r="C57" s="2"/>
      <c r="D57" s="2"/>
      <c r="E57" s="29">
        <f>SUM(E58:E62)</f>
        <v>0</v>
      </c>
      <c r="F57" s="29"/>
      <c r="G57" s="29"/>
      <c r="H57" s="17"/>
      <c r="I57" s="22"/>
      <c r="J57" s="22">
        <f>I57-F57</f>
        <v>0</v>
      </c>
      <c r="K57" s="22"/>
    </row>
    <row r="58" spans="1:12" ht="27.6" customHeight="1">
      <c r="A58" s="48"/>
      <c r="B58" s="54" t="s">
        <v>29</v>
      </c>
      <c r="C58" s="50"/>
      <c r="D58" s="51"/>
      <c r="E58" s="52"/>
      <c r="F58" s="52">
        <f>F30+F43+F55+F57</f>
        <v>9286013</v>
      </c>
      <c r="G58" s="52"/>
      <c r="H58" s="52"/>
      <c r="I58" s="52">
        <f>I30+I43+I55+I57</f>
        <v>8698000</v>
      </c>
      <c r="J58" s="52">
        <f>J30+J43+J55+J57</f>
        <v>-588013</v>
      </c>
      <c r="K58" s="52">
        <f>K44+K31</f>
        <v>-678013</v>
      </c>
    </row>
    <row r="59" spans="1:12">
      <c r="H59" s="3"/>
      <c r="I59" s="13"/>
    </row>
  </sheetData>
  <mergeCells count="22">
    <mergeCell ref="K8:K9"/>
    <mergeCell ref="B54:K54"/>
    <mergeCell ref="B56:K56"/>
    <mergeCell ref="B16:K16"/>
    <mergeCell ref="K31:K32"/>
    <mergeCell ref="K44:K45"/>
    <mergeCell ref="A2:J2"/>
    <mergeCell ref="I1:K1"/>
    <mergeCell ref="B29:K29"/>
    <mergeCell ref="A3:A5"/>
    <mergeCell ref="E3:E5"/>
    <mergeCell ref="F3:F5"/>
    <mergeCell ref="B3:B5"/>
    <mergeCell ref="B6:I6"/>
    <mergeCell ref="J3:J5"/>
    <mergeCell ref="B11:K11"/>
    <mergeCell ref="J6:K6"/>
    <mergeCell ref="G3:H3"/>
    <mergeCell ref="H4:H5"/>
    <mergeCell ref="G4:G5"/>
    <mergeCell ref="K3:K5"/>
    <mergeCell ref="I3:I5"/>
  </mergeCells>
  <phoneticPr fontId="6" type="noConversion"/>
  <pageMargins left="0.59055118110236227" right="0" top="0" bottom="0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cp:lastPrinted>2019-12-03T14:10:32Z</cp:lastPrinted>
  <dcterms:created xsi:type="dcterms:W3CDTF">2015-01-08T11:20:54Z</dcterms:created>
  <dcterms:modified xsi:type="dcterms:W3CDTF">2019-12-09T12:01:00Z</dcterms:modified>
</cp:coreProperties>
</file>