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80" windowWidth="16212" windowHeight="8376"/>
  </bookViews>
  <sheets>
    <sheet name="Лист1" sheetId="1" r:id="rId1"/>
  </sheets>
  <definedNames>
    <definedName name="_xlnm.Print_Titles" localSheetId="0">Лист1!$5:$6</definedName>
    <definedName name="_xlnm.Print_Area" localSheetId="0">Лист1!$A$1:$O$81</definedName>
  </definedNames>
  <calcPr calcId="124519"/>
</workbook>
</file>

<file path=xl/calcChain.xml><?xml version="1.0" encoding="utf-8"?>
<calcChain xmlns="http://schemas.openxmlformats.org/spreadsheetml/2006/main">
  <c r="B71" i="1"/>
  <c r="J31"/>
  <c r="M63"/>
  <c r="L63"/>
  <c r="M76"/>
  <c r="L76"/>
  <c r="M69"/>
  <c r="L69"/>
  <c r="M67"/>
  <c r="L67"/>
  <c r="M54"/>
  <c r="L54"/>
  <c r="M41"/>
  <c r="L41"/>
  <c r="L30"/>
  <c r="M30"/>
  <c r="M19"/>
  <c r="M81"/>
  <c r="M21"/>
  <c r="J21"/>
  <c r="M33"/>
  <c r="J33"/>
  <c r="J30" l="1"/>
  <c r="K64"/>
  <c r="L19"/>
  <c r="L81" s="1"/>
  <c r="B75"/>
  <c r="B74"/>
  <c r="C64"/>
  <c r="B28"/>
  <c r="C53"/>
  <c r="C52"/>
  <c r="O63"/>
  <c r="N63"/>
  <c r="K63"/>
  <c r="J63"/>
  <c r="I63"/>
  <c r="H63"/>
  <c r="G63"/>
  <c r="F63"/>
  <c r="E63"/>
  <c r="D63"/>
  <c r="C63"/>
  <c r="O30"/>
  <c r="N30"/>
  <c r="K30"/>
  <c r="I30"/>
  <c r="H30"/>
  <c r="G30"/>
  <c r="F30"/>
  <c r="E30"/>
  <c r="D30"/>
  <c r="C30"/>
  <c r="O19"/>
  <c r="N19"/>
  <c r="K19"/>
  <c r="J19"/>
  <c r="I19"/>
  <c r="H19"/>
  <c r="G19"/>
  <c r="F19"/>
  <c r="E19"/>
  <c r="D19"/>
  <c r="C19"/>
  <c r="B29"/>
  <c r="O69"/>
  <c r="N69"/>
  <c r="K69"/>
  <c r="J69"/>
  <c r="I69"/>
  <c r="H69"/>
  <c r="G69"/>
  <c r="F69"/>
  <c r="E69"/>
  <c r="D69"/>
  <c r="C69"/>
  <c r="B66"/>
  <c r="O54"/>
  <c r="N54"/>
  <c r="K54"/>
  <c r="J54"/>
  <c r="I54"/>
  <c r="H54"/>
  <c r="G54"/>
  <c r="F54"/>
  <c r="E54"/>
  <c r="D54"/>
  <c r="C54"/>
  <c r="B51"/>
  <c r="B50"/>
  <c r="B49"/>
  <c r="B48"/>
  <c r="B47"/>
  <c r="B46"/>
  <c r="B45"/>
  <c r="B44"/>
  <c r="B39"/>
  <c r="B38"/>
  <c r="B37"/>
  <c r="B35"/>
  <c r="B22"/>
  <c r="B17"/>
  <c r="B26"/>
  <c r="G81" l="1"/>
  <c r="F81"/>
  <c r="D81"/>
  <c r="C41"/>
  <c r="B65"/>
  <c r="B64"/>
  <c r="B62"/>
  <c r="B61"/>
  <c r="B59"/>
  <c r="B58"/>
  <c r="B57"/>
  <c r="B56"/>
  <c r="B55"/>
  <c r="B53"/>
  <c r="B52"/>
  <c r="B43"/>
  <c r="B42"/>
  <c r="B40"/>
  <c r="B36"/>
  <c r="B34"/>
  <c r="B33"/>
  <c r="B32"/>
  <c r="B31"/>
  <c r="B18"/>
  <c r="B16"/>
  <c r="B15"/>
  <c r="B14"/>
  <c r="B13"/>
  <c r="B12"/>
  <c r="B11"/>
  <c r="B10"/>
  <c r="B9"/>
  <c r="B8"/>
  <c r="B80"/>
  <c r="B79"/>
  <c r="B78"/>
  <c r="B77"/>
  <c r="B72"/>
  <c r="O67"/>
  <c r="N67"/>
  <c r="K67"/>
  <c r="J67"/>
  <c r="I67"/>
  <c r="H67"/>
  <c r="E67"/>
  <c r="C67"/>
  <c r="B68"/>
  <c r="B67" s="1"/>
  <c r="O41"/>
  <c r="N41"/>
  <c r="K41"/>
  <c r="J41"/>
  <c r="I41"/>
  <c r="H41"/>
  <c r="E41"/>
  <c r="B27"/>
  <c r="O7"/>
  <c r="N7"/>
  <c r="K7"/>
  <c r="J7"/>
  <c r="I7"/>
  <c r="H7"/>
  <c r="E7"/>
  <c r="C7"/>
  <c r="B30" l="1"/>
  <c r="B63"/>
  <c r="B54"/>
  <c r="B41"/>
  <c r="I81"/>
  <c r="B73"/>
  <c r="B70"/>
  <c r="O60"/>
  <c r="N60"/>
  <c r="K60"/>
  <c r="J60"/>
  <c r="H60"/>
  <c r="E60"/>
  <c r="C60"/>
  <c r="J81" l="1"/>
  <c r="B60"/>
  <c r="B25"/>
  <c r="B24"/>
  <c r="B23"/>
  <c r="B21"/>
  <c r="B20"/>
  <c r="O76"/>
  <c r="N76"/>
  <c r="K76"/>
  <c r="H76"/>
  <c r="E76"/>
  <c r="C76"/>
  <c r="C81" s="1"/>
  <c r="H81"/>
  <c r="B69"/>
  <c r="E81"/>
  <c r="C82" l="1"/>
  <c r="B19"/>
  <c r="N81"/>
  <c r="O81"/>
  <c r="K81"/>
  <c r="K82" s="1"/>
  <c r="B7"/>
  <c r="B76"/>
  <c r="B81" l="1"/>
</calcChain>
</file>

<file path=xl/sharedStrings.xml><?xml version="1.0" encoding="utf-8"?>
<sst xmlns="http://schemas.openxmlformats.org/spreadsheetml/2006/main" count="96" uniqueCount="93">
  <si>
    <t>Бібліотеки</t>
  </si>
  <si>
    <t>Резервний фонд</t>
  </si>
  <si>
    <t>Виконавчий комітет</t>
  </si>
  <si>
    <t>Фінансове управління</t>
  </si>
  <si>
    <t>Управління ЖКГ</t>
  </si>
  <si>
    <t>Відділ культури</t>
  </si>
  <si>
    <t>Відділ охорони здоров"я</t>
  </si>
  <si>
    <t>Позашкільна освіта</t>
  </si>
  <si>
    <t>Централізована бухгалтерія відділу освіти</t>
  </si>
  <si>
    <t>Стоматологічне об"єднання</t>
  </si>
  <si>
    <t>РАЗОМ</t>
  </si>
  <si>
    <t>Центр соціальних служб для молоді, сімей</t>
  </si>
  <si>
    <t>Територіальний центр</t>
  </si>
  <si>
    <t>Централізована бухгалтерія культури</t>
  </si>
  <si>
    <t>ДЮСШ</t>
  </si>
  <si>
    <t>загальний фонд, в т.ч.</t>
  </si>
  <si>
    <t>грн.</t>
  </si>
  <si>
    <t>Музей</t>
  </si>
  <si>
    <t>Дошкільна освіта</t>
  </si>
  <si>
    <t>Загальна середня освіта</t>
  </si>
  <si>
    <t>Школи естетичного виховання</t>
  </si>
  <si>
    <t>Методичне забезпечення</t>
  </si>
  <si>
    <t>Допомога дітям-сиротам, яким виповнюється 18 років</t>
  </si>
  <si>
    <t>Комплексна міська Програма  підтримки учасників антитерористичної операції  та членів їх сімей - мешканців м.Малина на 2018-2020 роки"</t>
  </si>
  <si>
    <t>Програма благоустрою та розвитку комунального господарства м. Малина на 2017-2019 роки</t>
  </si>
  <si>
    <t>Будинок культури</t>
  </si>
  <si>
    <t xml:space="preserve">Програма розвитку туризму в м.Малині на 2017-2020 </t>
  </si>
  <si>
    <t>Міська програма "Підтримка хворих з трансплантованими протезами серцевих клапанів у м.Малині на 2017-2020 роки"</t>
  </si>
  <si>
    <t>спеціальний фонд, в т.ч.</t>
  </si>
  <si>
    <t>Централізовані заходи з лікування хворих на цікровий та нецукровий діабет</t>
  </si>
  <si>
    <t>Програма відзначення державних і  професійних свят...</t>
  </si>
  <si>
    <t>Програма охорони навколишнього природного середовища</t>
  </si>
  <si>
    <t>Програма проведення археологічних досліджень</t>
  </si>
  <si>
    <t xml:space="preserve">Програма соціального захисту окремих категорій громадян "Турбота" на 2018-2020р. </t>
  </si>
  <si>
    <t>КОШТИ, ЩО ПЕРЕДАЮТЬСЯ ІЗ ЗАГАЛЬНОГО ФОНДУ ДО СПЕЦІАЛЬНОГО (БЮДЖЕТУ РОЗВИТКУ)</t>
  </si>
  <si>
    <t xml:space="preserve">Міська комплексна цільова програма надання пільг окремим категоріям населення міста Малина на 2018-2020 роки  </t>
  </si>
  <si>
    <t xml:space="preserve">Освіта </t>
  </si>
  <si>
    <t>Охорона здоров"я</t>
  </si>
  <si>
    <t xml:space="preserve"> Соціальний захист</t>
  </si>
  <si>
    <t xml:space="preserve"> Культура</t>
  </si>
  <si>
    <t>Фізична культура і спорт</t>
  </si>
  <si>
    <t>Житлово-комунальне господарство</t>
  </si>
  <si>
    <t>Транспорт та транспортна інфраструктура, дорожнє господарство</t>
  </si>
  <si>
    <t xml:space="preserve"> Інші програми та заходи, пов"язані з економічною діяльністю</t>
  </si>
  <si>
    <t xml:space="preserve"> Інша діяльність</t>
  </si>
  <si>
    <t>Субвенція на здійснення переданих видатків у сфері освіти за рахунок коштів освітньої субвенції</t>
  </si>
  <si>
    <t>Субвенція на надання державної підтримки особам з особливими потребами за рахунок відповідної субвенції з держбюджету</t>
  </si>
  <si>
    <t xml:space="preserve">Дотація на здійснення переданих з держбюджету видатків з утримання закладів охорони здоров"я за рахунок відповідної додаткової дотації з держбюджету </t>
  </si>
  <si>
    <t>Субвенція на здійснення переданих видатків у сфері охорони здоров"я ... (на лікування хворих на цукровий та нецукр. діабет)</t>
  </si>
  <si>
    <t>УПСЗН</t>
  </si>
  <si>
    <t>Програма розвитку місцевого самоврядування</t>
  </si>
  <si>
    <t>Освітня субвенція</t>
  </si>
  <si>
    <t>Власні кошти міського бюджету</t>
  </si>
  <si>
    <t>Інша субвенція з облбюджету, райбюджету, сільських, селищних бюджетів</t>
  </si>
  <si>
    <t>Власні кошти бюджетних установ</t>
  </si>
  <si>
    <t>Інклюзивно-ресурсний центр</t>
  </si>
  <si>
    <t>Програма залучення інвестицій в економіку міста</t>
  </si>
  <si>
    <t>Міська програма "Протидія поширення захворюваності на туберкульоз у м.Малині "</t>
  </si>
  <si>
    <t>Програма розвитку охорони здоров"я на 2017-2019 роки</t>
  </si>
  <si>
    <t>Міська програма "Підтримка хворих на неспецифічний виразковий коліт у м.Малині на 2017-2020 роки"</t>
  </si>
  <si>
    <t>Міська програма «Підтримка хворих міста Малина з хронічною нирковою недостатністю на 2018-2020 роки»</t>
  </si>
  <si>
    <t xml:space="preserve">Міська програма щодо забезпечення та захисту прав дітей у м. Малині на 2019-2021 роки </t>
  </si>
  <si>
    <t>Міська комплексна програма підтримки, сприяння становлення і розвитку  дітей, молоді та сімей міста Малина на 2016-2020р.</t>
  </si>
  <si>
    <t>Міська програма з національно-патріотичного виховання дітей та молоді міста Малина на 2019-2021 роки</t>
  </si>
  <si>
    <t>Міська програма  оздоровлення і відпочинку дітей міста Малина на 2016-2020 роки</t>
  </si>
  <si>
    <t>Міська Програма "Родина м.Малина" на 2018-2020 роки</t>
  </si>
  <si>
    <t>Програма фінансової підтримки ветеранських організацій  міста</t>
  </si>
  <si>
    <t xml:space="preserve">Програма соціального захисту громадян, які постраждали внаслідок Чорнобильської катастрофи </t>
  </si>
  <si>
    <t>Програма розвитку культури міста Малина "Культурна політика міста-наше спільне надбання і турбота" на період 2019-2021 роки</t>
  </si>
  <si>
    <t xml:space="preserve">Програма гуманного та цивілізованого регулювання чисельності безпритульних тварин  у м. Малині </t>
  </si>
  <si>
    <t>Програма забезпечення розробки містобудівної документації "Генеральний план та створення містобудівного кадастру</t>
  </si>
  <si>
    <t>Додаток 15</t>
  </si>
  <si>
    <t xml:space="preserve">Програма благоустрою та розвитку комунального господарства м. Малина </t>
  </si>
  <si>
    <t>Міська програма "Розвиток паліативної допомоги у місті Малині на 2018-2020 роки"</t>
  </si>
  <si>
    <t>до Пояснювальної записки до проєкту</t>
  </si>
  <si>
    <t>міського бюджету на 2020 рік</t>
  </si>
  <si>
    <t>Проєкт видатків   бюджету м.Малина на 2020 рік за джерелами фінансування</t>
  </si>
  <si>
    <t>Медична субвенція (в т.ч. передана з райбюджету та Чоповицького селищного бюджету)</t>
  </si>
  <si>
    <t>Управління освіти,…</t>
  </si>
  <si>
    <t>КНП "Міська лікарня"</t>
  </si>
  <si>
    <t>КНП ЦПМСД</t>
  </si>
  <si>
    <t>Цільова  програма розвитку галузі фізичної культури і спорту на 2020 рік</t>
  </si>
  <si>
    <t>Програма розвитку земельних відносин на території м. Малина на 2020-2022 роки</t>
  </si>
  <si>
    <t>Бюджет розвитку (власні кошти)</t>
  </si>
  <si>
    <t>Бюджет розвитку (субвенція на підтримку осіб з особливими освітніми потребами)</t>
  </si>
  <si>
    <t>0100 Державне управління</t>
  </si>
  <si>
    <t>Бюджет розвитку (інша субвенція)</t>
  </si>
  <si>
    <t>Фонд охорони навколиш-нього середовища</t>
  </si>
  <si>
    <t>Міська програма "Прозора влада. Відкрите місто" на 2020-2022р.р.</t>
  </si>
  <si>
    <t>Програма розвитку охорони здоров"я на 2020-2022 роки</t>
  </si>
  <si>
    <t xml:space="preserve">Програма будівництва, утримання та ремонту кладовищ м.Малина </t>
  </si>
  <si>
    <t>Програма розвитку місцевого самоврядування м. Малина на 2020-2022 роки</t>
  </si>
  <si>
    <t>Програма "Безпечне місто" на 2020-2022 роки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</si>
</sst>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04"/>
      <scheme val="minor"/>
    </font>
    <font>
      <sz val="11"/>
      <color indexed="10"/>
      <name val="Calibri"/>
      <family val="2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4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20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20"/>
      <name val="Times New Roman"/>
      <family val="1"/>
      <charset val="204"/>
    </font>
    <font>
      <sz val="20"/>
      <name val="Calibri"/>
      <family val="2"/>
      <charset val="204"/>
    </font>
    <font>
      <b/>
      <sz val="20"/>
      <color indexed="8"/>
      <name val="Times New Roman"/>
      <family val="1"/>
      <charset val="204"/>
    </font>
    <font>
      <sz val="20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/>
    <xf numFmtId="1" fontId="1" fillId="0" borderId="0" xfId="0" applyNumberFormat="1" applyFont="1"/>
    <xf numFmtId="3" fontId="2" fillId="0" borderId="0" xfId="0" applyNumberFormat="1" applyFont="1"/>
    <xf numFmtId="3" fontId="6" fillId="4" borderId="1" xfId="0" applyNumberFormat="1" applyFont="1" applyFill="1" applyBorder="1"/>
    <xf numFmtId="0" fontId="7" fillId="0" borderId="1" xfId="0" applyFont="1" applyBorder="1"/>
    <xf numFmtId="0" fontId="4" fillId="0" borderId="1" xfId="0" applyFont="1" applyBorder="1"/>
    <xf numFmtId="3" fontId="7" fillId="2" borderId="1" xfId="0" applyNumberFormat="1" applyFont="1" applyFill="1" applyBorder="1"/>
    <xf numFmtId="3" fontId="7" fillId="0" borderId="1" xfId="0" applyNumberFormat="1" applyFont="1" applyBorder="1"/>
    <xf numFmtId="0" fontId="7" fillId="2" borderId="1" xfId="0" applyFont="1" applyFill="1" applyBorder="1"/>
    <xf numFmtId="3" fontId="7" fillId="0" borderId="1" xfId="0" applyNumberFormat="1" applyFont="1" applyBorder="1" applyAlignment="1">
      <alignment horizontal="right"/>
    </xf>
    <xf numFmtId="3" fontId="6" fillId="4" borderId="1" xfId="0" applyNumberFormat="1" applyFont="1" applyFill="1" applyBorder="1" applyAlignment="1">
      <alignment horizontal="center"/>
    </xf>
    <xf numFmtId="3" fontId="8" fillId="0" borderId="1" xfId="0" applyNumberFormat="1" applyFont="1" applyBorder="1"/>
    <xf numFmtId="3" fontId="8" fillId="0" borderId="1" xfId="0" applyNumberFormat="1" applyFont="1" applyBorder="1" applyAlignment="1">
      <alignment horizontal="right"/>
    </xf>
    <xf numFmtId="3" fontId="7" fillId="2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 wrapText="1"/>
    </xf>
    <xf numFmtId="0" fontId="6" fillId="4" borderId="1" xfId="0" applyFont="1" applyFill="1" applyBorder="1" applyAlignment="1">
      <alignment wrapText="1"/>
    </xf>
    <xf numFmtId="0" fontId="6" fillId="4" borderId="1" xfId="0" applyFont="1" applyFill="1" applyBorder="1" applyAlignment="1">
      <alignment horizontal="center"/>
    </xf>
    <xf numFmtId="0" fontId="7" fillId="0" borderId="1" xfId="0" applyFont="1" applyBorder="1" applyAlignment="1">
      <alignment wrapText="1"/>
    </xf>
    <xf numFmtId="0" fontId="9" fillId="3" borderId="1" xfId="0" applyFont="1" applyFill="1" applyBorder="1"/>
    <xf numFmtId="3" fontId="9" fillId="3" borderId="1" xfId="0" applyNumberFormat="1" applyFont="1" applyFill="1" applyBorder="1"/>
    <xf numFmtId="3" fontId="6" fillId="5" borderId="1" xfId="0" applyNumberFormat="1" applyFont="1" applyFill="1" applyBorder="1" applyAlignment="1">
      <alignment horizontal="center"/>
    </xf>
    <xf numFmtId="0" fontId="7" fillId="5" borderId="1" xfId="0" applyFont="1" applyFill="1" applyBorder="1" applyAlignment="1">
      <alignment horizontal="left" wrapText="1"/>
    </xf>
    <xf numFmtId="3" fontId="7" fillId="5" borderId="1" xfId="0" applyNumberFormat="1" applyFont="1" applyFill="1" applyBorder="1" applyAlignment="1">
      <alignment horizontal="center"/>
    </xf>
    <xf numFmtId="3" fontId="7" fillId="5" borderId="1" xfId="0" applyNumberFormat="1" applyFont="1" applyFill="1" applyBorder="1"/>
    <xf numFmtId="3" fontId="7" fillId="5" borderId="1" xfId="0" applyNumberFormat="1" applyFont="1" applyFill="1" applyBorder="1" applyAlignment="1">
      <alignment horizontal="left" wrapText="1"/>
    </xf>
    <xf numFmtId="0" fontId="8" fillId="0" borderId="1" xfId="0" applyFont="1" applyBorder="1" applyAlignment="1">
      <alignment wrapText="1"/>
    </xf>
    <xf numFmtId="3" fontId="6" fillId="4" borderId="1" xfId="0" applyNumberFormat="1" applyFont="1" applyFill="1" applyBorder="1" applyAlignment="1">
      <alignment horizontal="center" wrapText="1"/>
    </xf>
    <xf numFmtId="3" fontId="6" fillId="5" borderId="1" xfId="0" applyNumberFormat="1" applyFont="1" applyFill="1" applyBorder="1"/>
    <xf numFmtId="3" fontId="9" fillId="3" borderId="1" xfId="0" applyNumberFormat="1" applyFont="1" applyFill="1" applyBorder="1" applyAlignment="1">
      <alignment horizontal="center"/>
    </xf>
    <xf numFmtId="3" fontId="5" fillId="2" borderId="1" xfId="0" applyNumberFormat="1" applyFont="1" applyFill="1" applyBorder="1"/>
    <xf numFmtId="3" fontId="5" fillId="0" borderId="1" xfId="0" applyNumberFormat="1" applyFont="1" applyBorder="1"/>
    <xf numFmtId="0" fontId="11" fillId="0" borderId="1" xfId="0" applyFont="1" applyBorder="1"/>
    <xf numFmtId="3" fontId="12" fillId="4" borderId="1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wrapText="1"/>
    </xf>
    <xf numFmtId="0" fontId="10" fillId="0" borderId="0" xfId="0" applyFont="1" applyBorder="1" applyAlignment="1">
      <alignment horizontal="center" wrapText="1"/>
    </xf>
    <xf numFmtId="0" fontId="18" fillId="0" borderId="0" xfId="0" applyFont="1"/>
    <xf numFmtId="0" fontId="5" fillId="0" borderId="1" xfId="0" applyFont="1" applyBorder="1" applyAlignment="1">
      <alignment horizontal="center" vertical="center" wrapText="1"/>
    </xf>
    <xf numFmtId="3" fontId="19" fillId="0" borderId="1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3" fontId="20" fillId="2" borderId="4" xfId="0" applyNumberFormat="1" applyFont="1" applyFill="1" applyBorder="1" applyAlignment="1">
      <alignment horizontal="center"/>
    </xf>
    <xf numFmtId="0" fontId="20" fillId="0" borderId="5" xfId="0" applyFont="1" applyBorder="1" applyAlignment="1">
      <alignment horizontal="center"/>
    </xf>
    <xf numFmtId="0" fontId="20" fillId="0" borderId="6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0" fillId="0" borderId="3" xfId="0" applyFont="1" applyBorder="1" applyAlignment="1">
      <alignment horizontal="center" wrapText="1"/>
    </xf>
    <xf numFmtId="0" fontId="4" fillId="0" borderId="1" xfId="0" applyFont="1" applyBorder="1" applyAlignment="1"/>
    <xf numFmtId="0" fontId="5" fillId="8" borderId="1" xfId="0" applyFont="1" applyFill="1" applyBorder="1" applyAlignment="1">
      <alignment horizontal="center"/>
    </xf>
    <xf numFmtId="0" fontId="16" fillId="7" borderId="1" xfId="0" applyFont="1" applyFill="1" applyBorder="1" applyAlignment="1">
      <alignment horizontal="center" wrapText="1"/>
    </xf>
    <xf numFmtId="0" fontId="17" fillId="7" borderId="1" xfId="0" applyFont="1" applyFill="1" applyBorder="1" applyAlignment="1"/>
    <xf numFmtId="0" fontId="14" fillId="6" borderId="4" xfId="0" applyFont="1" applyFill="1" applyBorder="1" applyAlignment="1">
      <alignment horizontal="center" wrapText="1"/>
    </xf>
    <xf numFmtId="0" fontId="14" fillId="6" borderId="5" xfId="0" applyFont="1" applyFill="1" applyBorder="1" applyAlignment="1">
      <alignment horizontal="center" wrapText="1"/>
    </xf>
    <xf numFmtId="0" fontId="15" fillId="6" borderId="5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84"/>
  <sheetViews>
    <sheetView tabSelected="1" view="pageBreakPreview" zoomScale="60" zoomScaleNormal="60" workbookViewId="0">
      <pane ySplit="6" topLeftCell="A74" activePane="bottomLeft" state="frozen"/>
      <selection pane="bottomLeft" activeCell="J49" sqref="J49"/>
    </sheetView>
  </sheetViews>
  <sheetFormatPr defaultRowHeight="14.4"/>
  <cols>
    <col min="1" max="1" width="38.44140625" customWidth="1"/>
    <col min="2" max="2" width="17" customWidth="1"/>
    <col min="3" max="3" width="17.44140625" customWidth="1"/>
    <col min="4" max="4" width="24.109375" customWidth="1"/>
    <col min="5" max="6" width="15.5546875" customWidth="1"/>
    <col min="7" max="7" width="18.33203125" customWidth="1"/>
    <col min="8" max="8" width="17.44140625" customWidth="1"/>
    <col min="9" max="9" width="19.33203125" customWidth="1"/>
    <col min="10" max="10" width="16.88671875" customWidth="1"/>
    <col min="11" max="11" width="13.44140625" customWidth="1"/>
    <col min="12" max="13" width="16.88671875" customWidth="1"/>
    <col min="14" max="14" width="18.44140625" customWidth="1"/>
    <col min="15" max="15" width="16.6640625" customWidth="1"/>
  </cols>
  <sheetData>
    <row r="1" spans="1:15" ht="19.8" customHeight="1">
      <c r="J1" s="44" t="s">
        <v>71</v>
      </c>
      <c r="K1" s="44"/>
      <c r="L1" s="44"/>
      <c r="M1" s="44"/>
      <c r="N1" s="44"/>
      <c r="O1" s="44"/>
    </row>
    <row r="2" spans="1:15" ht="19.8" customHeight="1">
      <c r="J2" s="44" t="s">
        <v>74</v>
      </c>
      <c r="K2" s="44"/>
      <c r="L2" s="44"/>
      <c r="M2" s="44"/>
      <c r="N2" s="44"/>
      <c r="O2" s="44"/>
    </row>
    <row r="3" spans="1:15" ht="19.8" customHeight="1">
      <c r="J3" s="44" t="s">
        <v>75</v>
      </c>
      <c r="K3" s="44"/>
      <c r="L3" s="44"/>
      <c r="M3" s="44"/>
      <c r="N3" s="44"/>
      <c r="O3" s="44"/>
    </row>
    <row r="4" spans="1:15" ht="27.6" customHeight="1">
      <c r="A4" s="45" t="s">
        <v>76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36"/>
      <c r="M4" s="36"/>
      <c r="O4" s="37" t="s">
        <v>16</v>
      </c>
    </row>
    <row r="5" spans="1:15" ht="31.8" customHeight="1">
      <c r="A5" s="46"/>
      <c r="B5" s="47" t="s">
        <v>10</v>
      </c>
      <c r="C5" s="50" t="s">
        <v>15</v>
      </c>
      <c r="D5" s="51"/>
      <c r="E5" s="51"/>
      <c r="F5" s="51"/>
      <c r="G5" s="51"/>
      <c r="H5" s="52"/>
      <c r="I5" s="52"/>
      <c r="J5" s="52"/>
      <c r="K5" s="48" t="s">
        <v>28</v>
      </c>
      <c r="L5" s="48"/>
      <c r="M5" s="48"/>
      <c r="N5" s="48"/>
      <c r="O5" s="49"/>
    </row>
    <row r="6" spans="1:15" ht="239.4" customHeight="1">
      <c r="A6" s="46"/>
      <c r="B6" s="47"/>
      <c r="C6" s="34" t="s">
        <v>52</v>
      </c>
      <c r="D6" s="34" t="s">
        <v>47</v>
      </c>
      <c r="E6" s="34" t="s">
        <v>51</v>
      </c>
      <c r="F6" s="34" t="s">
        <v>45</v>
      </c>
      <c r="G6" s="34" t="s">
        <v>46</v>
      </c>
      <c r="H6" s="34" t="s">
        <v>77</v>
      </c>
      <c r="I6" s="34" t="s">
        <v>48</v>
      </c>
      <c r="J6" s="34" t="s">
        <v>53</v>
      </c>
      <c r="K6" s="38" t="s">
        <v>83</v>
      </c>
      <c r="L6" s="38" t="s">
        <v>84</v>
      </c>
      <c r="M6" s="38" t="s">
        <v>86</v>
      </c>
      <c r="N6" s="38" t="s">
        <v>87</v>
      </c>
      <c r="O6" s="38" t="s">
        <v>54</v>
      </c>
    </row>
    <row r="7" spans="1:15" ht="18">
      <c r="A7" s="15" t="s">
        <v>85</v>
      </c>
      <c r="B7" s="4">
        <f>SUM(B8:B18)</f>
        <v>30845856</v>
      </c>
      <c r="C7" s="4">
        <f>SUM(C8:C18)</f>
        <v>30754356</v>
      </c>
      <c r="D7" s="4"/>
      <c r="E7" s="4">
        <f t="shared" ref="E7:O7" si="0">SUM(E8:E18)</f>
        <v>0</v>
      </c>
      <c r="F7" s="4"/>
      <c r="G7" s="4"/>
      <c r="H7" s="4">
        <f t="shared" si="0"/>
        <v>0</v>
      </c>
      <c r="I7" s="4">
        <f t="shared" si="0"/>
        <v>0</v>
      </c>
      <c r="J7" s="4">
        <f t="shared" si="0"/>
        <v>0</v>
      </c>
      <c r="K7" s="4">
        <f t="shared" si="0"/>
        <v>91500</v>
      </c>
      <c r="L7" s="4"/>
      <c r="M7" s="4"/>
      <c r="N7" s="4">
        <f t="shared" si="0"/>
        <v>0</v>
      </c>
      <c r="O7" s="4">
        <f t="shared" si="0"/>
        <v>0</v>
      </c>
    </row>
    <row r="8" spans="1:15" ht="18">
      <c r="A8" s="9" t="s">
        <v>2</v>
      </c>
      <c r="B8" s="7">
        <f t="shared" ref="B8:B18" si="1">SUM(C8:O8)</f>
        <v>14610562</v>
      </c>
      <c r="C8" s="7">
        <v>14572562</v>
      </c>
      <c r="D8" s="7"/>
      <c r="E8" s="7"/>
      <c r="F8" s="7"/>
      <c r="G8" s="7"/>
      <c r="H8" s="7"/>
      <c r="I8" s="7"/>
      <c r="J8" s="7"/>
      <c r="K8" s="7">
        <v>38000</v>
      </c>
      <c r="L8" s="7"/>
      <c r="M8" s="7"/>
      <c r="N8" s="7"/>
      <c r="O8" s="8"/>
    </row>
    <row r="9" spans="1:15" ht="18">
      <c r="A9" s="5" t="s">
        <v>49</v>
      </c>
      <c r="B9" s="7">
        <f t="shared" si="1"/>
        <v>7914587</v>
      </c>
      <c r="C9" s="8">
        <v>7903087</v>
      </c>
      <c r="D9" s="8"/>
      <c r="E9" s="8"/>
      <c r="F9" s="8"/>
      <c r="G9" s="8"/>
      <c r="H9" s="8"/>
      <c r="I9" s="8"/>
      <c r="J9" s="8"/>
      <c r="K9" s="7">
        <v>11500</v>
      </c>
      <c r="L9" s="7"/>
      <c r="M9" s="7"/>
      <c r="N9" s="7"/>
      <c r="O9" s="8"/>
    </row>
    <row r="10" spans="1:15" ht="18">
      <c r="A10" s="5" t="s">
        <v>3</v>
      </c>
      <c r="B10" s="7">
        <f t="shared" si="1"/>
        <v>2603177</v>
      </c>
      <c r="C10" s="8">
        <v>2561177</v>
      </c>
      <c r="D10" s="8"/>
      <c r="E10" s="8"/>
      <c r="F10" s="8"/>
      <c r="G10" s="8"/>
      <c r="H10" s="8"/>
      <c r="I10" s="8"/>
      <c r="J10" s="8"/>
      <c r="K10" s="7">
        <v>42000</v>
      </c>
      <c r="L10" s="7"/>
      <c r="M10" s="7"/>
      <c r="N10" s="7"/>
      <c r="O10" s="8"/>
    </row>
    <row r="11" spans="1:15" ht="18">
      <c r="A11" s="5" t="s">
        <v>4</v>
      </c>
      <c r="B11" s="7">
        <f t="shared" si="1"/>
        <v>2608082</v>
      </c>
      <c r="C11" s="8">
        <v>2608082</v>
      </c>
      <c r="D11" s="8"/>
      <c r="E11" s="8"/>
      <c r="F11" s="8"/>
      <c r="G11" s="8"/>
      <c r="H11" s="8"/>
      <c r="I11" s="8"/>
      <c r="J11" s="8"/>
      <c r="K11" s="7"/>
      <c r="L11" s="7"/>
      <c r="M11" s="7"/>
      <c r="N11" s="7"/>
      <c r="O11" s="8"/>
    </row>
    <row r="12" spans="1:15" ht="18">
      <c r="A12" s="5" t="s">
        <v>78</v>
      </c>
      <c r="B12" s="7">
        <f t="shared" si="1"/>
        <v>1481084</v>
      </c>
      <c r="C12" s="8">
        <v>1481084</v>
      </c>
      <c r="D12" s="8"/>
      <c r="E12" s="8"/>
      <c r="F12" s="8"/>
      <c r="G12" s="8"/>
      <c r="H12" s="8"/>
      <c r="I12" s="8"/>
      <c r="J12" s="8"/>
      <c r="K12" s="7"/>
      <c r="L12" s="7"/>
      <c r="M12" s="7"/>
      <c r="N12" s="7"/>
      <c r="O12" s="8"/>
    </row>
    <row r="13" spans="1:15" ht="18">
      <c r="A13" s="5" t="s">
        <v>5</v>
      </c>
      <c r="B13" s="7">
        <f t="shared" si="1"/>
        <v>479329</v>
      </c>
      <c r="C13" s="8">
        <v>479329</v>
      </c>
      <c r="D13" s="8"/>
      <c r="E13" s="8"/>
      <c r="F13" s="8"/>
      <c r="G13" s="8"/>
      <c r="H13" s="8"/>
      <c r="I13" s="8"/>
      <c r="J13" s="8"/>
      <c r="K13" s="7"/>
      <c r="L13" s="7"/>
      <c r="M13" s="7"/>
      <c r="N13" s="7"/>
      <c r="O13" s="8"/>
    </row>
    <row r="14" spans="1:15" ht="18">
      <c r="A14" s="5" t="s">
        <v>6</v>
      </c>
      <c r="B14" s="7">
        <f t="shared" si="1"/>
        <v>484596</v>
      </c>
      <c r="C14" s="8">
        <v>484596</v>
      </c>
      <c r="D14" s="8"/>
      <c r="E14" s="8"/>
      <c r="F14" s="8"/>
      <c r="G14" s="8"/>
      <c r="H14" s="8"/>
      <c r="I14" s="8"/>
      <c r="J14" s="8"/>
      <c r="K14" s="7"/>
      <c r="L14" s="7"/>
      <c r="M14" s="7"/>
      <c r="N14" s="7"/>
      <c r="O14" s="8"/>
    </row>
    <row r="15" spans="1:15" ht="36" customHeight="1">
      <c r="A15" s="18" t="s">
        <v>88</v>
      </c>
      <c r="B15" s="7">
        <f t="shared" si="1"/>
        <v>120674</v>
      </c>
      <c r="C15" s="8">
        <v>120674</v>
      </c>
      <c r="D15" s="8"/>
      <c r="E15" s="8"/>
      <c r="F15" s="8"/>
      <c r="G15" s="8"/>
      <c r="H15" s="8"/>
      <c r="I15" s="8"/>
      <c r="J15" s="8"/>
      <c r="K15" s="7"/>
      <c r="L15" s="7"/>
      <c r="M15" s="7"/>
      <c r="N15" s="7"/>
      <c r="O15" s="8"/>
    </row>
    <row r="16" spans="1:15" ht="38.4" customHeight="1">
      <c r="A16" s="26" t="s">
        <v>50</v>
      </c>
      <c r="B16" s="7">
        <f t="shared" si="1"/>
        <v>100000</v>
      </c>
      <c r="C16" s="8">
        <v>100000</v>
      </c>
      <c r="D16" s="8"/>
      <c r="E16" s="8"/>
      <c r="F16" s="8"/>
      <c r="G16" s="8"/>
      <c r="H16" s="8"/>
      <c r="I16" s="8"/>
      <c r="J16" s="8"/>
      <c r="K16" s="7"/>
      <c r="L16" s="7"/>
      <c r="M16" s="7"/>
      <c r="N16" s="7"/>
      <c r="O16" s="8"/>
    </row>
    <row r="17" spans="1:15" ht="38.4" customHeight="1">
      <c r="A17" s="26" t="s">
        <v>56</v>
      </c>
      <c r="B17" s="7">
        <f t="shared" si="1"/>
        <v>320000</v>
      </c>
      <c r="C17" s="8">
        <v>320000</v>
      </c>
      <c r="D17" s="8"/>
      <c r="E17" s="8"/>
      <c r="F17" s="8"/>
      <c r="G17" s="8"/>
      <c r="H17" s="8"/>
      <c r="I17" s="8"/>
      <c r="J17" s="8"/>
      <c r="K17" s="7"/>
      <c r="L17" s="7"/>
      <c r="M17" s="7"/>
      <c r="N17" s="7"/>
      <c r="O17" s="8"/>
    </row>
    <row r="18" spans="1:15" ht="39" customHeight="1">
      <c r="A18" s="26" t="s">
        <v>30</v>
      </c>
      <c r="B18" s="7">
        <f t="shared" si="1"/>
        <v>123765</v>
      </c>
      <c r="C18" s="8">
        <v>123765</v>
      </c>
      <c r="D18" s="8"/>
      <c r="E18" s="8"/>
      <c r="F18" s="8"/>
      <c r="G18" s="8"/>
      <c r="H18" s="8"/>
      <c r="I18" s="8"/>
      <c r="J18" s="8"/>
      <c r="K18" s="7"/>
      <c r="L18" s="7"/>
      <c r="M18" s="7"/>
      <c r="N18" s="7"/>
      <c r="O18" s="8"/>
    </row>
    <row r="19" spans="1:15" ht="22.5" customHeight="1">
      <c r="A19" s="15" t="s">
        <v>36</v>
      </c>
      <c r="B19" s="4">
        <f>SUM(B20:B29)</f>
        <v>120339593</v>
      </c>
      <c r="C19" s="4">
        <f t="shared" ref="C19:O19" si="2">SUM(C20:C29)</f>
        <v>71148816</v>
      </c>
      <c r="D19" s="4">
        <f t="shared" si="2"/>
        <v>2071300</v>
      </c>
      <c r="E19" s="4">
        <f t="shared" si="2"/>
        <v>42605100</v>
      </c>
      <c r="F19" s="4">
        <f t="shared" si="2"/>
        <v>1236400</v>
      </c>
      <c r="G19" s="4">
        <f t="shared" si="2"/>
        <v>550400</v>
      </c>
      <c r="H19" s="4">
        <f t="shared" si="2"/>
        <v>0</v>
      </c>
      <c r="I19" s="4">
        <f t="shared" si="2"/>
        <v>0</v>
      </c>
      <c r="J19" s="4">
        <f t="shared" si="2"/>
        <v>188000</v>
      </c>
      <c r="K19" s="4">
        <f t="shared" si="2"/>
        <v>105800</v>
      </c>
      <c r="L19" s="4">
        <f t="shared" si="2"/>
        <v>287400</v>
      </c>
      <c r="M19" s="4">
        <f t="shared" si="2"/>
        <v>422000</v>
      </c>
      <c r="N19" s="4">
        <f t="shared" si="2"/>
        <v>0</v>
      </c>
      <c r="O19" s="4">
        <f t="shared" si="2"/>
        <v>1724377</v>
      </c>
    </row>
    <row r="20" spans="1:15" ht="18">
      <c r="A20" s="5" t="s">
        <v>18</v>
      </c>
      <c r="B20" s="7">
        <f>SUM(C20:O20)</f>
        <v>41955001</v>
      </c>
      <c r="C20" s="8">
        <v>40110724</v>
      </c>
      <c r="D20" s="8"/>
      <c r="E20" s="8"/>
      <c r="F20" s="8"/>
      <c r="G20" s="8">
        <v>142700</v>
      </c>
      <c r="H20" s="8"/>
      <c r="I20" s="8"/>
      <c r="J20" s="8">
        <v>6000</v>
      </c>
      <c r="K20" s="7">
        <v>90800</v>
      </c>
      <c r="L20" s="7">
        <v>71400</v>
      </c>
      <c r="M20" s="7">
        <v>24000</v>
      </c>
      <c r="N20" s="7"/>
      <c r="O20" s="10">
        <v>1509377</v>
      </c>
    </row>
    <row r="21" spans="1:15" ht="18">
      <c r="A21" s="5" t="s">
        <v>19</v>
      </c>
      <c r="B21" s="7">
        <f t="shared" ref="B21:B29" si="3">SUM(C21:O21)</f>
        <v>60264297</v>
      </c>
      <c r="C21" s="8">
        <v>14369197</v>
      </c>
      <c r="D21" s="8">
        <v>2071300</v>
      </c>
      <c r="E21" s="8">
        <v>42605100</v>
      </c>
      <c r="F21" s="8"/>
      <c r="G21" s="8">
        <v>407700</v>
      </c>
      <c r="H21" s="8"/>
      <c r="I21" s="8"/>
      <c r="J21" s="8">
        <f>182000</f>
        <v>182000</v>
      </c>
      <c r="K21" s="7">
        <v>15000</v>
      </c>
      <c r="L21" s="7">
        <v>216000</v>
      </c>
      <c r="M21" s="7">
        <f>30000+218000+150000</f>
        <v>398000</v>
      </c>
      <c r="N21" s="7"/>
      <c r="O21" s="8"/>
    </row>
    <row r="22" spans="1:15" ht="18">
      <c r="A22" s="5" t="s">
        <v>55</v>
      </c>
      <c r="B22" s="7">
        <f t="shared" si="3"/>
        <v>1356061</v>
      </c>
      <c r="C22" s="8">
        <v>119661</v>
      </c>
      <c r="D22" s="8"/>
      <c r="E22" s="8"/>
      <c r="F22" s="8">
        <v>1236400</v>
      </c>
      <c r="G22" s="8"/>
      <c r="H22" s="8"/>
      <c r="I22" s="8"/>
      <c r="J22" s="8"/>
      <c r="K22" s="7"/>
      <c r="L22" s="7"/>
      <c r="M22" s="7"/>
      <c r="N22" s="7"/>
      <c r="O22" s="8"/>
    </row>
    <row r="23" spans="1:15" ht="18">
      <c r="A23" s="5" t="s">
        <v>7</v>
      </c>
      <c r="B23" s="7">
        <f t="shared" si="3"/>
        <v>3697162</v>
      </c>
      <c r="C23" s="8">
        <v>3697162</v>
      </c>
      <c r="D23" s="8"/>
      <c r="E23" s="8"/>
      <c r="F23" s="8"/>
      <c r="G23" s="8"/>
      <c r="H23" s="8"/>
      <c r="I23" s="8"/>
      <c r="J23" s="8"/>
      <c r="K23" s="7"/>
      <c r="L23" s="7"/>
      <c r="M23" s="7"/>
      <c r="N23" s="7"/>
      <c r="O23" s="8"/>
    </row>
    <row r="24" spans="1:15" ht="18">
      <c r="A24" s="5" t="s">
        <v>21</v>
      </c>
      <c r="B24" s="7">
        <f t="shared" si="3"/>
        <v>1046127</v>
      </c>
      <c r="C24" s="8">
        <v>1046127</v>
      </c>
      <c r="D24" s="8"/>
      <c r="E24" s="8"/>
      <c r="F24" s="8"/>
      <c r="G24" s="8"/>
      <c r="H24" s="8"/>
      <c r="I24" s="8"/>
      <c r="J24" s="8"/>
      <c r="K24" s="7"/>
      <c r="L24" s="7"/>
      <c r="M24" s="7"/>
      <c r="N24" s="7"/>
      <c r="O24" s="8"/>
    </row>
    <row r="25" spans="1:15" ht="38.4" customHeight="1">
      <c r="A25" s="18" t="s">
        <v>8</v>
      </c>
      <c r="B25" s="7">
        <f t="shared" si="3"/>
        <v>2120128</v>
      </c>
      <c r="C25" s="8">
        <v>2120128</v>
      </c>
      <c r="D25" s="8"/>
      <c r="E25" s="8"/>
      <c r="F25" s="8"/>
      <c r="G25" s="8"/>
      <c r="H25" s="8"/>
      <c r="I25" s="8"/>
      <c r="J25" s="8"/>
      <c r="K25" s="7"/>
      <c r="L25" s="7"/>
      <c r="M25" s="7"/>
      <c r="N25" s="7"/>
      <c r="O25" s="8"/>
    </row>
    <row r="26" spans="1:15" ht="36">
      <c r="A26" s="22" t="s">
        <v>22</v>
      </c>
      <c r="B26" s="7">
        <f t="shared" si="3"/>
        <v>19910</v>
      </c>
      <c r="C26" s="8">
        <v>19910</v>
      </c>
      <c r="D26" s="8"/>
      <c r="E26" s="8"/>
      <c r="F26" s="8"/>
      <c r="G26" s="8"/>
      <c r="H26" s="8"/>
      <c r="I26" s="8"/>
      <c r="J26" s="8"/>
      <c r="K26" s="7"/>
      <c r="L26" s="7"/>
      <c r="M26" s="7"/>
      <c r="N26" s="7"/>
      <c r="O26" s="8"/>
    </row>
    <row r="27" spans="1:15" ht="18">
      <c r="A27" s="5" t="s">
        <v>20</v>
      </c>
      <c r="B27" s="7">
        <f t="shared" si="3"/>
        <v>9645907</v>
      </c>
      <c r="C27" s="8">
        <v>9430907</v>
      </c>
      <c r="D27" s="8"/>
      <c r="E27" s="8"/>
      <c r="F27" s="8"/>
      <c r="G27" s="8"/>
      <c r="H27" s="8"/>
      <c r="I27" s="8"/>
      <c r="J27" s="8"/>
      <c r="K27" s="7"/>
      <c r="L27" s="7"/>
      <c r="M27" s="7"/>
      <c r="N27" s="7"/>
      <c r="O27" s="8">
        <v>215000</v>
      </c>
    </row>
    <row r="28" spans="1:15" ht="90">
      <c r="A28" s="18" t="s">
        <v>68</v>
      </c>
      <c r="B28" s="7">
        <f t="shared" si="3"/>
        <v>15000</v>
      </c>
      <c r="C28" s="8">
        <v>15000</v>
      </c>
      <c r="D28" s="8"/>
      <c r="E28" s="8"/>
      <c r="F28" s="8"/>
      <c r="G28" s="8"/>
      <c r="H28" s="8"/>
      <c r="I28" s="8"/>
      <c r="J28" s="8"/>
      <c r="K28" s="7"/>
      <c r="L28" s="7"/>
      <c r="M28" s="7"/>
      <c r="N28" s="7"/>
      <c r="O28" s="8"/>
    </row>
    <row r="29" spans="1:15" ht="54">
      <c r="A29" s="18" t="s">
        <v>64</v>
      </c>
      <c r="B29" s="7">
        <f t="shared" si="3"/>
        <v>220000</v>
      </c>
      <c r="C29" s="8">
        <v>220000</v>
      </c>
      <c r="D29" s="8"/>
      <c r="E29" s="8"/>
      <c r="F29" s="8"/>
      <c r="G29" s="8"/>
      <c r="H29" s="8"/>
      <c r="I29" s="8"/>
      <c r="J29" s="8"/>
      <c r="K29" s="7"/>
      <c r="L29" s="7"/>
      <c r="M29" s="7"/>
      <c r="N29" s="7"/>
      <c r="O29" s="8"/>
    </row>
    <row r="30" spans="1:15" ht="19.8" customHeight="1">
      <c r="A30" s="15" t="s">
        <v>37</v>
      </c>
      <c r="B30" s="4">
        <f t="shared" ref="B30:M30" si="4">SUM(B31:B40)</f>
        <v>17354001</v>
      </c>
      <c r="C30" s="4">
        <f t="shared" si="4"/>
        <v>4127140</v>
      </c>
      <c r="D30" s="4">
        <f t="shared" si="4"/>
        <v>1976200</v>
      </c>
      <c r="E30" s="4">
        <f t="shared" si="4"/>
        <v>0</v>
      </c>
      <c r="F30" s="4">
        <f t="shared" si="4"/>
        <v>0</v>
      </c>
      <c r="G30" s="4">
        <f t="shared" si="4"/>
        <v>0</v>
      </c>
      <c r="H30" s="4">
        <f t="shared" si="4"/>
        <v>8514500</v>
      </c>
      <c r="I30" s="4">
        <f t="shared" si="4"/>
        <v>183500</v>
      </c>
      <c r="J30" s="4">
        <f t="shared" si="4"/>
        <v>1765661</v>
      </c>
      <c r="K30" s="4">
        <f t="shared" si="4"/>
        <v>320000</v>
      </c>
      <c r="L30" s="4">
        <f t="shared" si="4"/>
        <v>0</v>
      </c>
      <c r="M30" s="4">
        <f t="shared" si="4"/>
        <v>467000</v>
      </c>
      <c r="N30" s="4">
        <f>SUM(N31:N40)</f>
        <v>0</v>
      </c>
      <c r="O30" s="4">
        <f>SUM(O31:O40)</f>
        <v>0</v>
      </c>
    </row>
    <row r="31" spans="1:15" ht="21.75" customHeight="1">
      <c r="A31" s="26" t="s">
        <v>79</v>
      </c>
      <c r="B31" s="7">
        <f t="shared" ref="B31:B40" si="5">SUM(C31:O31)</f>
        <v>13736896</v>
      </c>
      <c r="C31" s="8">
        <v>2843377</v>
      </c>
      <c r="D31" s="8">
        <v>1687183</v>
      </c>
      <c r="E31" s="8"/>
      <c r="F31" s="8"/>
      <c r="G31" s="8"/>
      <c r="H31" s="12">
        <v>7773787</v>
      </c>
      <c r="I31" s="12"/>
      <c r="J31" s="8">
        <f>827549+100000+199000+101000+5000</f>
        <v>1232549</v>
      </c>
      <c r="K31" s="7"/>
      <c r="L31" s="7"/>
      <c r="M31" s="7">
        <v>200000</v>
      </c>
      <c r="N31" s="7"/>
      <c r="O31" s="13"/>
    </row>
    <row r="32" spans="1:15" ht="23.4" customHeight="1">
      <c r="A32" s="26" t="s">
        <v>9</v>
      </c>
      <c r="B32" s="7">
        <f t="shared" si="5"/>
        <v>909996</v>
      </c>
      <c r="C32" s="8">
        <v>78867</v>
      </c>
      <c r="D32" s="8">
        <v>90416</v>
      </c>
      <c r="E32" s="8"/>
      <c r="F32" s="8"/>
      <c r="G32" s="8"/>
      <c r="H32" s="12">
        <v>740713</v>
      </c>
      <c r="I32" s="12"/>
      <c r="J32" s="8"/>
      <c r="K32" s="7"/>
      <c r="L32" s="7"/>
      <c r="M32" s="7"/>
      <c r="N32" s="9"/>
      <c r="O32" s="10"/>
    </row>
    <row r="33" spans="1:15" ht="28.2" customHeight="1">
      <c r="A33" s="26" t="s">
        <v>80</v>
      </c>
      <c r="B33" s="7">
        <f t="shared" si="5"/>
        <v>1419209</v>
      </c>
      <c r="C33" s="8">
        <v>420496</v>
      </c>
      <c r="D33" s="8">
        <v>198601</v>
      </c>
      <c r="E33" s="8"/>
      <c r="F33" s="8"/>
      <c r="G33" s="8"/>
      <c r="H33" s="12"/>
      <c r="I33" s="12"/>
      <c r="J33" s="8">
        <f>100000+44000+15000+1055+10065+11902+11900+18818+150000+13803+91300+30902+11367+23000</f>
        <v>533112</v>
      </c>
      <c r="K33" s="7"/>
      <c r="L33" s="7"/>
      <c r="M33" s="7">
        <f>190000+77000</f>
        <v>267000</v>
      </c>
      <c r="N33" s="9"/>
      <c r="O33" s="10"/>
    </row>
    <row r="34" spans="1:15" ht="54.6" customHeight="1">
      <c r="A34" s="18" t="s">
        <v>29</v>
      </c>
      <c r="B34" s="7">
        <f t="shared" si="5"/>
        <v>183500</v>
      </c>
      <c r="C34" s="8"/>
      <c r="D34" s="8"/>
      <c r="E34" s="8"/>
      <c r="F34" s="8"/>
      <c r="G34" s="8"/>
      <c r="H34" s="12"/>
      <c r="I34" s="12">
        <v>183500</v>
      </c>
      <c r="J34" s="8"/>
      <c r="K34" s="9"/>
      <c r="L34" s="9"/>
      <c r="M34" s="9"/>
      <c r="N34" s="9"/>
      <c r="O34" s="10"/>
    </row>
    <row r="35" spans="1:15" ht="54" customHeight="1">
      <c r="A35" s="18" t="s">
        <v>57</v>
      </c>
      <c r="B35" s="7">
        <f t="shared" si="5"/>
        <v>142000</v>
      </c>
      <c r="C35" s="8">
        <v>142000</v>
      </c>
      <c r="D35" s="8"/>
      <c r="E35" s="8"/>
      <c r="F35" s="8"/>
      <c r="G35" s="8"/>
      <c r="H35" s="12"/>
      <c r="I35" s="12"/>
      <c r="J35" s="8"/>
      <c r="K35" s="9"/>
      <c r="L35" s="9"/>
      <c r="M35" s="9"/>
      <c r="N35" s="9"/>
      <c r="O35" s="10"/>
    </row>
    <row r="36" spans="1:15" ht="57" customHeight="1">
      <c r="A36" s="18" t="s">
        <v>73</v>
      </c>
      <c r="B36" s="7">
        <f t="shared" si="5"/>
        <v>144000</v>
      </c>
      <c r="C36" s="8">
        <v>144000</v>
      </c>
      <c r="D36" s="8"/>
      <c r="E36" s="8"/>
      <c r="F36" s="8"/>
      <c r="G36" s="8"/>
      <c r="H36" s="12"/>
      <c r="I36" s="12"/>
      <c r="J36" s="8"/>
      <c r="K36" s="9"/>
      <c r="L36" s="9"/>
      <c r="M36" s="9"/>
      <c r="N36" s="9"/>
      <c r="O36" s="10"/>
    </row>
    <row r="37" spans="1:15" ht="42" customHeight="1">
      <c r="A37" s="18" t="s">
        <v>89</v>
      </c>
      <c r="B37" s="7">
        <f t="shared" si="5"/>
        <v>663800</v>
      </c>
      <c r="C37" s="8">
        <v>343800</v>
      </c>
      <c r="D37" s="8"/>
      <c r="E37" s="8"/>
      <c r="F37" s="8"/>
      <c r="G37" s="8"/>
      <c r="H37" s="12"/>
      <c r="I37" s="12"/>
      <c r="J37" s="8"/>
      <c r="K37" s="7">
        <v>320000</v>
      </c>
      <c r="L37" s="9"/>
      <c r="M37" s="9"/>
      <c r="N37" s="9"/>
      <c r="O37" s="10"/>
    </row>
    <row r="38" spans="1:15" ht="76.2" customHeight="1">
      <c r="A38" s="26" t="s">
        <v>59</v>
      </c>
      <c r="B38" s="7">
        <f t="shared" si="5"/>
        <v>108000</v>
      </c>
      <c r="C38" s="8">
        <v>108000</v>
      </c>
      <c r="D38" s="8"/>
      <c r="E38" s="8"/>
      <c r="F38" s="8"/>
      <c r="G38" s="8"/>
      <c r="H38" s="12"/>
      <c r="I38" s="12"/>
      <c r="J38" s="8"/>
      <c r="K38" s="9"/>
      <c r="L38" s="9"/>
      <c r="M38" s="9"/>
      <c r="N38" s="9"/>
      <c r="O38" s="10"/>
    </row>
    <row r="39" spans="1:15" ht="76.8" customHeight="1">
      <c r="A39" s="26" t="s">
        <v>60</v>
      </c>
      <c r="B39" s="7">
        <f t="shared" si="5"/>
        <v>26600</v>
      </c>
      <c r="C39" s="8">
        <v>26600</v>
      </c>
      <c r="D39" s="8"/>
      <c r="E39" s="8"/>
      <c r="F39" s="8"/>
      <c r="G39" s="8"/>
      <c r="H39" s="12"/>
      <c r="I39" s="12"/>
      <c r="J39" s="8"/>
      <c r="K39" s="9"/>
      <c r="L39" s="9"/>
      <c r="M39" s="9"/>
      <c r="N39" s="9"/>
      <c r="O39" s="10"/>
    </row>
    <row r="40" spans="1:15" ht="75" customHeight="1">
      <c r="A40" s="18" t="s">
        <v>27</v>
      </c>
      <c r="B40" s="7">
        <f t="shared" si="5"/>
        <v>20000</v>
      </c>
      <c r="C40" s="8">
        <v>20000</v>
      </c>
      <c r="D40" s="8"/>
      <c r="E40" s="8"/>
      <c r="F40" s="8"/>
      <c r="G40" s="8"/>
      <c r="H40" s="12"/>
      <c r="I40" s="12"/>
      <c r="J40" s="8"/>
      <c r="K40" s="9"/>
      <c r="L40" s="9"/>
      <c r="M40" s="9"/>
      <c r="N40" s="9"/>
      <c r="O40" s="10"/>
    </row>
    <row r="41" spans="1:15" ht="18.600000000000001" customHeight="1">
      <c r="A41" s="15" t="s">
        <v>38</v>
      </c>
      <c r="B41" s="33">
        <f>SUM(B42:B53)</f>
        <v>9887302</v>
      </c>
      <c r="C41" s="33">
        <f>SUM(C42:C53)</f>
        <v>9264302</v>
      </c>
      <c r="D41" s="33"/>
      <c r="E41" s="33">
        <f>SUM(E42:E53)</f>
        <v>0</v>
      </c>
      <c r="F41" s="33"/>
      <c r="G41" s="33"/>
      <c r="H41" s="11">
        <f>SUM(H42:H53)</f>
        <v>0</v>
      </c>
      <c r="I41" s="11">
        <f>SUM(I42:I53)</f>
        <v>0</v>
      </c>
      <c r="J41" s="11">
        <f>SUM(J42:J53)</f>
        <v>503000</v>
      </c>
      <c r="K41" s="11">
        <f>SUM(K42:K53)</f>
        <v>0</v>
      </c>
      <c r="L41" s="11">
        <f t="shared" ref="L41:M41" si="6">SUM(L42:L53)</f>
        <v>0</v>
      </c>
      <c r="M41" s="11">
        <f t="shared" si="6"/>
        <v>0</v>
      </c>
      <c r="N41" s="11">
        <f>SUM(N42:N53)</f>
        <v>0</v>
      </c>
      <c r="O41" s="11">
        <f>SUM(O42:O53)</f>
        <v>120000</v>
      </c>
    </row>
    <row r="42" spans="1:15" ht="40.799999999999997" customHeight="1">
      <c r="A42" s="18" t="s">
        <v>11</v>
      </c>
      <c r="B42" s="7">
        <f t="shared" ref="B42:B53" si="7">SUM(C42:O42)</f>
        <v>1193878</v>
      </c>
      <c r="C42" s="23">
        <v>1193878</v>
      </c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</row>
    <row r="43" spans="1:15" ht="24.75" customHeight="1">
      <c r="A43" s="22" t="s">
        <v>12</v>
      </c>
      <c r="B43" s="7">
        <f t="shared" si="7"/>
        <v>3974765</v>
      </c>
      <c r="C43" s="23">
        <v>3854765</v>
      </c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>
        <v>120000</v>
      </c>
    </row>
    <row r="44" spans="1:15" ht="52.2" customHeight="1">
      <c r="A44" s="35" t="s">
        <v>61</v>
      </c>
      <c r="B44" s="7">
        <f t="shared" si="7"/>
        <v>48600</v>
      </c>
      <c r="C44" s="23">
        <v>48600</v>
      </c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</row>
    <row r="45" spans="1:15" ht="74.400000000000006" customHeight="1">
      <c r="A45" s="35" t="s">
        <v>62</v>
      </c>
      <c r="B45" s="7">
        <f t="shared" si="7"/>
        <v>100000</v>
      </c>
      <c r="C45" s="23">
        <v>100000</v>
      </c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</row>
    <row r="46" spans="1:15" ht="73.8" customHeight="1">
      <c r="A46" s="35" t="s">
        <v>63</v>
      </c>
      <c r="B46" s="7">
        <f t="shared" si="7"/>
        <v>120000</v>
      </c>
      <c r="C46" s="23">
        <v>120000</v>
      </c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</row>
    <row r="47" spans="1:15" ht="55.8" customHeight="1">
      <c r="A47" s="26" t="s">
        <v>64</v>
      </c>
      <c r="B47" s="7">
        <f t="shared" si="7"/>
        <v>1657400</v>
      </c>
      <c r="C47" s="23">
        <v>1450000</v>
      </c>
      <c r="D47" s="23"/>
      <c r="E47" s="23"/>
      <c r="F47" s="23"/>
      <c r="G47" s="23"/>
      <c r="H47" s="23"/>
      <c r="I47" s="23"/>
      <c r="J47" s="23">
        <v>207400</v>
      </c>
      <c r="K47" s="23"/>
      <c r="L47" s="23"/>
      <c r="M47" s="23"/>
      <c r="N47" s="23"/>
      <c r="O47" s="23"/>
    </row>
    <row r="48" spans="1:15" ht="72" customHeight="1">
      <c r="A48" s="35" t="s">
        <v>67</v>
      </c>
      <c r="B48" s="7">
        <f t="shared" si="7"/>
        <v>385024</v>
      </c>
      <c r="C48" s="23">
        <v>89424</v>
      </c>
      <c r="D48" s="23"/>
      <c r="E48" s="23"/>
      <c r="F48" s="23"/>
      <c r="G48" s="23"/>
      <c r="H48" s="23"/>
      <c r="I48" s="23"/>
      <c r="J48" s="23">
        <v>295600</v>
      </c>
      <c r="K48" s="23"/>
      <c r="L48" s="23"/>
      <c r="M48" s="23"/>
      <c r="N48" s="23"/>
      <c r="O48" s="23"/>
    </row>
    <row r="49" spans="1:15" ht="78" customHeight="1">
      <c r="A49" s="26" t="s">
        <v>35</v>
      </c>
      <c r="B49" s="7">
        <f t="shared" si="7"/>
        <v>1500000</v>
      </c>
      <c r="C49" s="23">
        <v>1500000</v>
      </c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</row>
    <row r="50" spans="1:15" ht="37.799999999999997" customHeight="1">
      <c r="A50" s="35" t="s">
        <v>65</v>
      </c>
      <c r="B50" s="7">
        <f t="shared" si="7"/>
        <v>46000</v>
      </c>
      <c r="C50" s="23">
        <v>46000</v>
      </c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</row>
    <row r="51" spans="1:15" ht="40.799999999999997" customHeight="1">
      <c r="A51" s="26" t="s">
        <v>66</v>
      </c>
      <c r="B51" s="7">
        <f t="shared" si="7"/>
        <v>151616</v>
      </c>
      <c r="C51" s="23">
        <v>151616</v>
      </c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</row>
    <row r="52" spans="1:15" ht="55.8" customHeight="1">
      <c r="A52" s="18" t="s">
        <v>33</v>
      </c>
      <c r="B52" s="7">
        <f t="shared" si="7"/>
        <v>516114</v>
      </c>
      <c r="C52" s="23">
        <f>313614+202500</f>
        <v>516114</v>
      </c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</row>
    <row r="53" spans="1:15" ht="97.2" customHeight="1">
      <c r="A53" s="18" t="s">
        <v>23</v>
      </c>
      <c r="B53" s="7">
        <f t="shared" si="7"/>
        <v>193905</v>
      </c>
      <c r="C53" s="23">
        <f>158905+35000</f>
        <v>193905</v>
      </c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</row>
    <row r="54" spans="1:15" ht="25.5" customHeight="1">
      <c r="A54" s="17" t="s">
        <v>39</v>
      </c>
      <c r="B54" s="11">
        <f t="shared" ref="B54:K54" si="8">SUM(B55:B59)</f>
        <v>3497232</v>
      </c>
      <c r="C54" s="11">
        <f t="shared" si="8"/>
        <v>3344232</v>
      </c>
      <c r="D54" s="11">
        <f t="shared" si="8"/>
        <v>0</v>
      </c>
      <c r="E54" s="11">
        <f t="shared" si="8"/>
        <v>0</v>
      </c>
      <c r="F54" s="11">
        <f t="shared" si="8"/>
        <v>0</v>
      </c>
      <c r="G54" s="11">
        <f t="shared" si="8"/>
        <v>0</v>
      </c>
      <c r="H54" s="11">
        <f t="shared" si="8"/>
        <v>0</v>
      </c>
      <c r="I54" s="11">
        <f t="shared" si="8"/>
        <v>0</v>
      </c>
      <c r="J54" s="11">
        <f t="shared" si="8"/>
        <v>0</v>
      </c>
      <c r="K54" s="11">
        <f t="shared" si="8"/>
        <v>153000</v>
      </c>
      <c r="L54" s="11">
        <f t="shared" ref="L54" si="9">SUM(L55:L59)</f>
        <v>0</v>
      </c>
      <c r="M54" s="11">
        <f t="shared" ref="M54" si="10">SUM(M55:M59)</f>
        <v>0</v>
      </c>
      <c r="N54" s="11">
        <f>SUM(N55:N59)</f>
        <v>0</v>
      </c>
      <c r="O54" s="11">
        <f>SUM(O55:O59)</f>
        <v>0</v>
      </c>
    </row>
    <row r="55" spans="1:15" ht="24.6" customHeight="1">
      <c r="A55" s="5" t="s">
        <v>0</v>
      </c>
      <c r="B55" s="7">
        <f>SUM(C55:O55)</f>
        <v>1124597</v>
      </c>
      <c r="C55" s="23">
        <v>1091597</v>
      </c>
      <c r="D55" s="23"/>
      <c r="E55" s="21"/>
      <c r="F55" s="21"/>
      <c r="G55" s="21"/>
      <c r="H55" s="21"/>
      <c r="I55" s="21"/>
      <c r="J55" s="21"/>
      <c r="K55" s="23">
        <v>33000</v>
      </c>
      <c r="L55" s="23"/>
      <c r="M55" s="23"/>
      <c r="N55" s="21"/>
      <c r="O55" s="21"/>
    </row>
    <row r="56" spans="1:15" ht="24" customHeight="1">
      <c r="A56" s="5" t="s">
        <v>17</v>
      </c>
      <c r="B56" s="7">
        <f>SUM(C56:O56)</f>
        <v>219246</v>
      </c>
      <c r="C56" s="23">
        <v>219246</v>
      </c>
      <c r="D56" s="23"/>
      <c r="E56" s="21"/>
      <c r="F56" s="21"/>
      <c r="G56" s="21"/>
      <c r="H56" s="21"/>
      <c r="I56" s="21"/>
      <c r="J56" s="21"/>
      <c r="K56" s="23"/>
      <c r="L56" s="23"/>
      <c r="M56" s="23"/>
      <c r="N56" s="21"/>
      <c r="O56" s="21"/>
    </row>
    <row r="57" spans="1:15" ht="22.5" customHeight="1">
      <c r="A57" s="5" t="s">
        <v>25</v>
      </c>
      <c r="B57" s="7">
        <f>SUM(C57:O57)</f>
        <v>1176421</v>
      </c>
      <c r="C57" s="23">
        <v>1066421</v>
      </c>
      <c r="D57" s="23"/>
      <c r="E57" s="21"/>
      <c r="F57" s="21"/>
      <c r="G57" s="21"/>
      <c r="H57" s="21"/>
      <c r="I57" s="21"/>
      <c r="J57" s="21"/>
      <c r="K57" s="23">
        <v>110000</v>
      </c>
      <c r="L57" s="23"/>
      <c r="M57" s="23"/>
      <c r="N57" s="21"/>
      <c r="O57" s="21"/>
    </row>
    <row r="58" spans="1:15" ht="37.200000000000003" customHeight="1">
      <c r="A58" s="18" t="s">
        <v>13</v>
      </c>
      <c r="B58" s="7">
        <f>SUM(C58:O58)</f>
        <v>415912</v>
      </c>
      <c r="C58" s="23">
        <v>405912</v>
      </c>
      <c r="D58" s="23"/>
      <c r="E58" s="21"/>
      <c r="F58" s="21"/>
      <c r="G58" s="21"/>
      <c r="H58" s="21"/>
      <c r="I58" s="21"/>
      <c r="J58" s="21"/>
      <c r="K58" s="23">
        <v>10000</v>
      </c>
      <c r="L58" s="21"/>
      <c r="M58" s="21"/>
      <c r="N58" s="21"/>
      <c r="O58" s="21"/>
    </row>
    <row r="59" spans="1:15" ht="69.599999999999994" customHeight="1">
      <c r="A59" s="18" t="s">
        <v>68</v>
      </c>
      <c r="B59" s="7">
        <f>SUM(C59:O59)</f>
        <v>561056</v>
      </c>
      <c r="C59" s="23">
        <v>561056</v>
      </c>
      <c r="D59" s="23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</row>
    <row r="60" spans="1:15" ht="23.4" customHeight="1">
      <c r="A60" s="11" t="s">
        <v>40</v>
      </c>
      <c r="B60" s="11">
        <f>SUM(B61:B62)</f>
        <v>4268551</v>
      </c>
      <c r="C60" s="11">
        <f t="shared" ref="C60:O60" si="11">SUM(C61:C62)</f>
        <v>4268551</v>
      </c>
      <c r="D60" s="11"/>
      <c r="E60" s="11">
        <f t="shared" si="11"/>
        <v>0</v>
      </c>
      <c r="F60" s="11"/>
      <c r="G60" s="11"/>
      <c r="H60" s="11">
        <f t="shared" si="11"/>
        <v>0</v>
      </c>
      <c r="I60" s="11"/>
      <c r="J60" s="11">
        <f t="shared" si="11"/>
        <v>0</v>
      </c>
      <c r="K60" s="11">
        <f t="shared" si="11"/>
        <v>0</v>
      </c>
      <c r="L60" s="11"/>
      <c r="M60" s="11"/>
      <c r="N60" s="11">
        <f t="shared" si="11"/>
        <v>0</v>
      </c>
      <c r="O60" s="11">
        <f t="shared" si="11"/>
        <v>0</v>
      </c>
    </row>
    <row r="61" spans="1:15" ht="22.95" customHeight="1">
      <c r="A61" s="5" t="s">
        <v>14</v>
      </c>
      <c r="B61" s="7">
        <f t="shared" ref="B61:B62" si="12">SUM(C61:O61)</f>
        <v>3668551</v>
      </c>
      <c r="C61" s="23">
        <v>3668551</v>
      </c>
      <c r="D61" s="23"/>
      <c r="E61" s="21"/>
      <c r="F61" s="21"/>
      <c r="G61" s="21"/>
      <c r="H61" s="21"/>
      <c r="I61" s="21"/>
      <c r="J61" s="21"/>
      <c r="K61" s="23"/>
      <c r="L61" s="23"/>
      <c r="M61" s="23"/>
      <c r="N61" s="21"/>
      <c r="O61" s="21"/>
    </row>
    <row r="62" spans="1:15" ht="58.8" customHeight="1">
      <c r="A62" s="18" t="s">
        <v>81</v>
      </c>
      <c r="B62" s="7">
        <f t="shared" si="12"/>
        <v>600000</v>
      </c>
      <c r="C62" s="23">
        <v>600000</v>
      </c>
      <c r="D62" s="23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</row>
    <row r="63" spans="1:15" ht="35.4" customHeight="1">
      <c r="A63" s="16" t="s">
        <v>41</v>
      </c>
      <c r="B63" s="11">
        <f>SUM(B64:B66)</f>
        <v>14755489</v>
      </c>
      <c r="C63" s="11">
        <f>SUM(C64:C66)</f>
        <v>13610000</v>
      </c>
      <c r="D63" s="11">
        <f t="shared" ref="D63:O63" si="13">SUM(D64:D66)</f>
        <v>0</v>
      </c>
      <c r="E63" s="11">
        <f t="shared" si="13"/>
        <v>0</v>
      </c>
      <c r="F63" s="11">
        <f t="shared" si="13"/>
        <v>0</v>
      </c>
      <c r="G63" s="11">
        <f t="shared" si="13"/>
        <v>0</v>
      </c>
      <c r="H63" s="11">
        <f t="shared" si="13"/>
        <v>0</v>
      </c>
      <c r="I63" s="11">
        <f t="shared" si="13"/>
        <v>0</v>
      </c>
      <c r="J63" s="11">
        <f t="shared" si="13"/>
        <v>100000</v>
      </c>
      <c r="K63" s="11">
        <f t="shared" si="13"/>
        <v>1045489</v>
      </c>
      <c r="L63" s="11">
        <f t="shared" si="13"/>
        <v>0</v>
      </c>
      <c r="M63" s="11">
        <f t="shared" si="13"/>
        <v>0</v>
      </c>
      <c r="N63" s="11">
        <f t="shared" si="13"/>
        <v>0</v>
      </c>
      <c r="O63" s="11">
        <f t="shared" si="13"/>
        <v>0</v>
      </c>
    </row>
    <row r="64" spans="1:15" ht="54.6" customHeight="1">
      <c r="A64" s="18" t="s">
        <v>72</v>
      </c>
      <c r="B64" s="7">
        <f t="shared" ref="B64:B66" si="14">SUM(C64:O64)</f>
        <v>12805489</v>
      </c>
      <c r="C64" s="8">
        <f>14860000-3200000</f>
        <v>11660000</v>
      </c>
      <c r="D64" s="8"/>
      <c r="E64" s="8"/>
      <c r="F64" s="8"/>
      <c r="G64" s="8"/>
      <c r="H64" s="8"/>
      <c r="I64" s="8"/>
      <c r="J64" s="8">
        <v>100000</v>
      </c>
      <c r="K64" s="14">
        <f>295489+750000</f>
        <v>1045489</v>
      </c>
      <c r="L64" s="14"/>
      <c r="M64" s="14"/>
      <c r="N64" s="14"/>
      <c r="O64" s="6"/>
    </row>
    <row r="65" spans="1:15" ht="51" customHeight="1">
      <c r="A65" s="18" t="s">
        <v>90</v>
      </c>
      <c r="B65" s="7">
        <f t="shared" si="14"/>
        <v>1900000</v>
      </c>
      <c r="C65" s="8">
        <v>1900000</v>
      </c>
      <c r="D65" s="8"/>
      <c r="E65" s="8"/>
      <c r="F65" s="8"/>
      <c r="G65" s="8"/>
      <c r="H65" s="8"/>
      <c r="I65" s="8"/>
      <c r="J65" s="8"/>
      <c r="K65" s="14"/>
      <c r="L65" s="14"/>
      <c r="M65" s="14"/>
      <c r="N65" s="14"/>
      <c r="O65" s="6"/>
    </row>
    <row r="66" spans="1:15" ht="76.2" customHeight="1">
      <c r="A66" s="18" t="s">
        <v>69</v>
      </c>
      <c r="B66" s="7">
        <f t="shared" si="14"/>
        <v>50000</v>
      </c>
      <c r="C66" s="8">
        <v>50000</v>
      </c>
      <c r="D66" s="8"/>
      <c r="E66" s="8"/>
      <c r="F66" s="8"/>
      <c r="G66" s="8"/>
      <c r="H66" s="8"/>
      <c r="I66" s="8"/>
      <c r="J66" s="8"/>
      <c r="K66" s="14"/>
      <c r="L66" s="14"/>
      <c r="M66" s="14"/>
      <c r="N66" s="14"/>
      <c r="O66" s="6"/>
    </row>
    <row r="67" spans="1:15" ht="59.4" customHeight="1">
      <c r="A67" s="27" t="s">
        <v>42</v>
      </c>
      <c r="B67" s="4">
        <f>B68</f>
        <v>3700000</v>
      </c>
      <c r="C67" s="4">
        <f>C68</f>
        <v>3200000</v>
      </c>
      <c r="D67" s="4"/>
      <c r="E67" s="4">
        <f t="shared" ref="E67:O69" si="15">E68</f>
        <v>0</v>
      </c>
      <c r="F67" s="4"/>
      <c r="G67" s="4"/>
      <c r="H67" s="4">
        <f t="shared" si="15"/>
        <v>0</v>
      </c>
      <c r="I67" s="4">
        <f t="shared" si="15"/>
        <v>0</v>
      </c>
      <c r="J67" s="4">
        <f t="shared" si="15"/>
        <v>0</v>
      </c>
      <c r="K67" s="4">
        <f t="shared" si="15"/>
        <v>500000</v>
      </c>
      <c r="L67" s="4">
        <f t="shared" si="15"/>
        <v>0</v>
      </c>
      <c r="M67" s="4">
        <f t="shared" si="15"/>
        <v>0</v>
      </c>
      <c r="N67" s="4">
        <f t="shared" si="15"/>
        <v>0</v>
      </c>
      <c r="O67" s="4">
        <f t="shared" si="15"/>
        <v>0</v>
      </c>
    </row>
    <row r="68" spans="1:15" ht="78.599999999999994" customHeight="1">
      <c r="A68" s="18" t="s">
        <v>24</v>
      </c>
      <c r="B68" s="7">
        <f>SUM(C68:O68)</f>
        <v>3700000</v>
      </c>
      <c r="C68" s="24">
        <v>3200000</v>
      </c>
      <c r="D68" s="24"/>
      <c r="E68" s="24"/>
      <c r="F68" s="24"/>
      <c r="G68" s="24"/>
      <c r="H68" s="24"/>
      <c r="I68" s="24"/>
      <c r="J68" s="24"/>
      <c r="K68" s="24">
        <v>500000</v>
      </c>
      <c r="L68" s="24"/>
      <c r="M68" s="24"/>
      <c r="N68" s="28"/>
      <c r="O68" s="28"/>
    </row>
    <row r="69" spans="1:15" ht="57.6" customHeight="1">
      <c r="A69" s="27" t="s">
        <v>43</v>
      </c>
      <c r="B69" s="4">
        <f>SUM(B70:B75)</f>
        <v>1675000</v>
      </c>
      <c r="C69" s="4">
        <f t="shared" ref="C69:O69" si="16">SUM(C70:C75)</f>
        <v>315000</v>
      </c>
      <c r="D69" s="4">
        <f t="shared" si="16"/>
        <v>0</v>
      </c>
      <c r="E69" s="4">
        <f t="shared" si="16"/>
        <v>0</v>
      </c>
      <c r="F69" s="4">
        <f t="shared" si="16"/>
        <v>0</v>
      </c>
      <c r="G69" s="4">
        <f t="shared" si="16"/>
        <v>0</v>
      </c>
      <c r="H69" s="4">
        <f t="shared" si="16"/>
        <v>0</v>
      </c>
      <c r="I69" s="4">
        <f t="shared" si="16"/>
        <v>0</v>
      </c>
      <c r="J69" s="4">
        <f t="shared" si="16"/>
        <v>0</v>
      </c>
      <c r="K69" s="4">
        <f t="shared" si="16"/>
        <v>1360000</v>
      </c>
      <c r="L69" s="4">
        <f t="shared" si="15"/>
        <v>0</v>
      </c>
      <c r="M69" s="4">
        <f t="shared" si="15"/>
        <v>0</v>
      </c>
      <c r="N69" s="4">
        <f t="shared" si="16"/>
        <v>0</v>
      </c>
      <c r="O69" s="4">
        <f t="shared" si="16"/>
        <v>0</v>
      </c>
    </row>
    <row r="70" spans="1:15" ht="61.8" customHeight="1">
      <c r="A70" s="25" t="s">
        <v>82</v>
      </c>
      <c r="B70" s="7">
        <f t="shared" ref="B70:B75" si="17">SUM(C70:O70)</f>
        <v>160000</v>
      </c>
      <c r="C70" s="24">
        <v>100000</v>
      </c>
      <c r="D70" s="24"/>
      <c r="E70" s="24"/>
      <c r="F70" s="24"/>
      <c r="G70" s="24"/>
      <c r="H70" s="24"/>
      <c r="I70" s="24"/>
      <c r="J70" s="24"/>
      <c r="K70" s="24">
        <v>60000</v>
      </c>
      <c r="L70" s="24"/>
      <c r="M70" s="24"/>
      <c r="N70" s="24"/>
      <c r="O70" s="23"/>
    </row>
    <row r="71" spans="1:15" ht="39.6" customHeight="1">
      <c r="A71" s="18" t="s">
        <v>58</v>
      </c>
      <c r="B71" s="7">
        <f t="shared" si="17"/>
        <v>750000</v>
      </c>
      <c r="C71" s="24"/>
      <c r="D71" s="24"/>
      <c r="E71" s="24"/>
      <c r="F71" s="24"/>
      <c r="G71" s="24"/>
      <c r="H71" s="24"/>
      <c r="I71" s="24"/>
      <c r="J71" s="24"/>
      <c r="K71" s="24">
        <v>750000</v>
      </c>
      <c r="L71" s="24"/>
      <c r="M71" s="24"/>
      <c r="N71" s="24"/>
      <c r="O71" s="23"/>
    </row>
    <row r="72" spans="1:15" ht="37.799999999999997" customHeight="1">
      <c r="A72" s="18" t="s">
        <v>26</v>
      </c>
      <c r="B72" s="7">
        <f t="shared" si="17"/>
        <v>150000</v>
      </c>
      <c r="C72" s="24">
        <v>150000</v>
      </c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3"/>
    </row>
    <row r="73" spans="1:15" ht="55.2" customHeight="1">
      <c r="A73" s="25" t="s">
        <v>91</v>
      </c>
      <c r="B73" s="7">
        <f t="shared" si="17"/>
        <v>15000</v>
      </c>
      <c r="C73" s="24">
        <v>15000</v>
      </c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3"/>
    </row>
    <row r="74" spans="1:15" ht="40.799999999999997" customHeight="1">
      <c r="A74" s="26" t="s">
        <v>32</v>
      </c>
      <c r="B74" s="7">
        <f t="shared" si="17"/>
        <v>50000</v>
      </c>
      <c r="C74" s="8">
        <v>50000</v>
      </c>
      <c r="D74" s="8"/>
      <c r="E74" s="8"/>
      <c r="F74" s="8"/>
      <c r="G74" s="8"/>
      <c r="H74" s="8"/>
      <c r="I74" s="8"/>
      <c r="J74" s="8"/>
      <c r="K74" s="9"/>
      <c r="L74" s="9"/>
      <c r="M74" s="9"/>
      <c r="N74" s="9"/>
      <c r="O74" s="6"/>
    </row>
    <row r="75" spans="1:15" ht="77.400000000000006" customHeight="1">
      <c r="A75" s="26" t="s">
        <v>70</v>
      </c>
      <c r="B75" s="7">
        <f t="shared" si="17"/>
        <v>550000</v>
      </c>
      <c r="C75" s="8"/>
      <c r="D75" s="8"/>
      <c r="E75" s="8"/>
      <c r="F75" s="8"/>
      <c r="G75" s="8"/>
      <c r="H75" s="8"/>
      <c r="I75" s="8"/>
      <c r="J75" s="8"/>
      <c r="K75" s="7">
        <v>550000</v>
      </c>
      <c r="L75" s="9"/>
      <c r="M75" s="9"/>
      <c r="N75" s="9"/>
      <c r="O75" s="6"/>
    </row>
    <row r="76" spans="1:15" ht="23.25" customHeight="1">
      <c r="A76" s="17" t="s">
        <v>44</v>
      </c>
      <c r="B76" s="11">
        <f>SUM(B77:B79)</f>
        <v>1302500</v>
      </c>
      <c r="C76" s="11">
        <f>SUM(C77:C79)</f>
        <v>1000000</v>
      </c>
      <c r="D76" s="11"/>
      <c r="E76" s="11">
        <f>SUM(E77:E79)</f>
        <v>0</v>
      </c>
      <c r="F76" s="11"/>
      <c r="G76" s="11"/>
      <c r="H76" s="11">
        <f>SUM(H77:H79)</f>
        <v>0</v>
      </c>
      <c r="I76" s="11"/>
      <c r="J76" s="11"/>
      <c r="K76" s="11">
        <f>SUM(K77:K79)</f>
        <v>90000</v>
      </c>
      <c r="L76" s="11">
        <f t="shared" ref="L76:M76" si="18">SUM(L77:L79)</f>
        <v>0</v>
      </c>
      <c r="M76" s="11">
        <f t="shared" si="18"/>
        <v>0</v>
      </c>
      <c r="N76" s="11">
        <f>SUM(N77:N79)</f>
        <v>212500</v>
      </c>
      <c r="O76" s="11">
        <f>SUM(O77:O79)</f>
        <v>0</v>
      </c>
    </row>
    <row r="77" spans="1:15" ht="37.799999999999997" customHeight="1">
      <c r="A77" s="18" t="s">
        <v>92</v>
      </c>
      <c r="B77" s="7">
        <f t="shared" ref="B77:B79" si="19">SUM(C77:O77)</f>
        <v>390000</v>
      </c>
      <c r="C77" s="8">
        <v>300000</v>
      </c>
      <c r="D77" s="8"/>
      <c r="E77" s="8"/>
      <c r="F77" s="8"/>
      <c r="G77" s="8"/>
      <c r="H77" s="8"/>
      <c r="I77" s="8"/>
      <c r="J77" s="8"/>
      <c r="K77" s="7">
        <v>90000</v>
      </c>
      <c r="L77" s="7"/>
      <c r="M77" s="7"/>
      <c r="N77" s="7"/>
      <c r="O77" s="6"/>
    </row>
    <row r="78" spans="1:15" ht="55.8" customHeight="1">
      <c r="A78" s="18" t="s">
        <v>31</v>
      </c>
      <c r="B78" s="7">
        <f t="shared" si="19"/>
        <v>212500</v>
      </c>
      <c r="C78" s="8"/>
      <c r="D78" s="8"/>
      <c r="E78" s="8"/>
      <c r="F78" s="8"/>
      <c r="G78" s="8"/>
      <c r="H78" s="8"/>
      <c r="I78" s="8"/>
      <c r="J78" s="8"/>
      <c r="K78" s="7"/>
      <c r="L78" s="7"/>
      <c r="M78" s="7"/>
      <c r="N78" s="7">
        <v>212500</v>
      </c>
      <c r="O78" s="6"/>
    </row>
    <row r="79" spans="1:15" ht="27" customHeight="1">
      <c r="A79" s="32" t="s">
        <v>1</v>
      </c>
      <c r="B79" s="30">
        <f t="shared" si="19"/>
        <v>700000</v>
      </c>
      <c r="C79" s="31">
        <v>700000</v>
      </c>
      <c r="D79" s="31"/>
      <c r="E79" s="8"/>
      <c r="F79" s="8"/>
      <c r="G79" s="8"/>
      <c r="H79" s="8"/>
      <c r="I79" s="8"/>
      <c r="J79" s="8"/>
      <c r="K79" s="7"/>
      <c r="L79" s="7"/>
      <c r="M79" s="7"/>
      <c r="N79" s="7"/>
      <c r="O79" s="6"/>
    </row>
    <row r="80" spans="1:15" ht="56.4" hidden="1" customHeight="1">
      <c r="A80" s="27" t="s">
        <v>34</v>
      </c>
      <c r="B80" s="11">
        <f>SUM(C80:O80)</f>
        <v>0</v>
      </c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</row>
    <row r="81" spans="1:15" ht="27.75" customHeight="1">
      <c r="A81" s="19" t="s">
        <v>10</v>
      </c>
      <c r="B81" s="20">
        <f>B7+B19+B30+B41+B54+B60+B63+B67+B69+B76+B80</f>
        <v>207625524</v>
      </c>
      <c r="C81" s="20">
        <f>C7+C19+C30+C41+C54+C60+C63+C67+C69+C76+C80</f>
        <v>141032397</v>
      </c>
      <c r="D81" s="20">
        <f>D7+D19+D30+D41+D54+D60+D63+D67+D69+D76+D80</f>
        <v>4047500</v>
      </c>
      <c r="E81" s="20">
        <f t="shared" ref="E81:J81" si="20">E7+E19+E30+E41+E54+E60+E63+E67+E69+E76</f>
        <v>42605100</v>
      </c>
      <c r="F81" s="20">
        <f t="shared" si="20"/>
        <v>1236400</v>
      </c>
      <c r="G81" s="20">
        <f t="shared" si="20"/>
        <v>550400</v>
      </c>
      <c r="H81" s="20">
        <f t="shared" si="20"/>
        <v>8514500</v>
      </c>
      <c r="I81" s="20">
        <f t="shared" si="20"/>
        <v>183500</v>
      </c>
      <c r="J81" s="29">
        <f t="shared" si="20"/>
        <v>2556661</v>
      </c>
      <c r="K81" s="20">
        <f>K7+K19+K30+K41+K54+K60+K63+K67+K69+K76+K80</f>
        <v>3665789</v>
      </c>
      <c r="L81" s="20">
        <f>L7+L19+L30+L41+L54+L60+L63+L67+L69+L76</f>
        <v>287400</v>
      </c>
      <c r="M81" s="20">
        <f>M7+M19+M30+M41+M54+M60+M63+M67+M69+M76</f>
        <v>889000</v>
      </c>
      <c r="N81" s="20">
        <f>N7+N19+N30+N41+N54+N60+N63+N67+N69+N76</f>
        <v>212500</v>
      </c>
      <c r="O81" s="20">
        <f>O7+O19+O30+O41+O54+O60+O63+O67+O69+O76</f>
        <v>1844377</v>
      </c>
    </row>
    <row r="82" spans="1:15" ht="38.4" customHeight="1">
      <c r="A82" s="1"/>
      <c r="B82" s="1"/>
      <c r="C82" s="39">
        <f>C81+D81+E81+F81+G81+H81+I81+J81</f>
        <v>200726458</v>
      </c>
      <c r="D82" s="40"/>
      <c r="E82" s="40"/>
      <c r="F82" s="40"/>
      <c r="G82" s="40"/>
      <c r="H82" s="40"/>
      <c r="I82" s="40"/>
      <c r="J82" s="40"/>
      <c r="K82" s="41">
        <f>SUM(K81:O81)</f>
        <v>6899066</v>
      </c>
      <c r="L82" s="42"/>
      <c r="M82" s="42"/>
      <c r="N82" s="42"/>
      <c r="O82" s="43"/>
    </row>
    <row r="83" spans="1:15">
      <c r="A83" s="1"/>
      <c r="B83" s="1"/>
      <c r="C83" s="1"/>
      <c r="D83" s="1"/>
      <c r="E83" s="1"/>
      <c r="F83" s="1"/>
      <c r="G83" s="1"/>
      <c r="H83" s="3"/>
      <c r="I83" s="3"/>
      <c r="J83" s="1"/>
    </row>
    <row r="84" spans="1:15">
      <c r="C84" s="2"/>
      <c r="D84" s="2"/>
      <c r="E84" s="2"/>
      <c r="F84" s="2"/>
      <c r="G84" s="2"/>
    </row>
  </sheetData>
  <mergeCells count="10">
    <mergeCell ref="C82:J82"/>
    <mergeCell ref="K82:O82"/>
    <mergeCell ref="J1:O1"/>
    <mergeCell ref="J2:O2"/>
    <mergeCell ref="J3:O3"/>
    <mergeCell ref="A4:K4"/>
    <mergeCell ref="A5:A6"/>
    <mergeCell ref="B5:B6"/>
    <mergeCell ref="K5:O5"/>
    <mergeCell ref="C5:J5"/>
  </mergeCells>
  <phoneticPr fontId="3" type="noConversion"/>
  <pageMargins left="0.39370078740157483" right="0" top="0" bottom="0" header="0" footer="0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Home</cp:lastModifiedBy>
  <cp:lastPrinted>2019-12-21T08:34:41Z</cp:lastPrinted>
  <dcterms:created xsi:type="dcterms:W3CDTF">2015-01-08T11:20:54Z</dcterms:created>
  <dcterms:modified xsi:type="dcterms:W3CDTF">2019-12-21T08:36:12Z</dcterms:modified>
</cp:coreProperties>
</file>