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6212" windowHeight="8436"/>
  </bookViews>
  <sheets>
    <sheet name="Лист1" sheetId="1" r:id="rId1"/>
  </sheets>
  <definedNames>
    <definedName name="_xlnm.Print_Titles" localSheetId="0">Лист1!$7:$7</definedName>
    <definedName name="_xlnm.Print_Area" localSheetId="0">Лист1!$A$1:$F$289</definedName>
  </definedNames>
  <calcPr calcId="124519"/>
</workbook>
</file>

<file path=xl/calcChain.xml><?xml version="1.0" encoding="utf-8"?>
<calcChain xmlns="http://schemas.openxmlformats.org/spreadsheetml/2006/main">
  <c r="D288" i="1"/>
  <c r="D8" l="1"/>
  <c r="D260"/>
  <c r="C260"/>
  <c r="C8"/>
  <c r="E203"/>
  <c r="C203"/>
  <c r="D203"/>
  <c r="E24"/>
  <c r="E22"/>
  <c r="E21"/>
  <c r="E20"/>
  <c r="F164"/>
  <c r="E164"/>
  <c r="F163"/>
  <c r="E163"/>
  <c r="F162"/>
  <c r="E162"/>
  <c r="F161"/>
  <c r="E161"/>
  <c r="F160"/>
  <c r="E160"/>
  <c r="F159"/>
  <c r="E159"/>
  <c r="F158"/>
  <c r="E158"/>
  <c r="F157"/>
  <c r="E157"/>
  <c r="F156"/>
  <c r="E156"/>
  <c r="F155"/>
  <c r="E155"/>
  <c r="F154"/>
  <c r="E154"/>
  <c r="F153"/>
  <c r="E153"/>
  <c r="F152"/>
  <c r="E152"/>
  <c r="F151"/>
  <c r="E151"/>
  <c r="F150"/>
  <c r="E150"/>
  <c r="F148"/>
  <c r="E148"/>
  <c r="F147"/>
  <c r="E147"/>
  <c r="F146"/>
  <c r="E146"/>
  <c r="F145"/>
  <c r="E145"/>
  <c r="F144"/>
  <c r="E144"/>
  <c r="F142"/>
  <c r="E142"/>
  <c r="F141"/>
  <c r="E141"/>
  <c r="F140"/>
  <c r="E140"/>
  <c r="F139"/>
  <c r="E139"/>
  <c r="F137"/>
  <c r="E137"/>
  <c r="F136"/>
  <c r="E136"/>
  <c r="F135"/>
  <c r="E135"/>
  <c r="F134"/>
  <c r="E134"/>
  <c r="E133"/>
  <c r="F132"/>
  <c r="E132"/>
  <c r="F131"/>
  <c r="E131"/>
  <c r="F130"/>
  <c r="E130"/>
  <c r="F129"/>
  <c r="E129"/>
  <c r="D149"/>
  <c r="C149"/>
  <c r="D143"/>
  <c r="C143"/>
  <c r="D138"/>
  <c r="D128" s="1"/>
  <c r="C138"/>
  <c r="C128"/>
  <c r="F126"/>
  <c r="E126"/>
  <c r="F125"/>
  <c r="E125"/>
  <c r="F124"/>
  <c r="E124"/>
  <c r="F123"/>
  <c r="E123"/>
  <c r="F122"/>
  <c r="E122"/>
  <c r="F121"/>
  <c r="E121"/>
  <c r="F120"/>
  <c r="E120"/>
  <c r="F119"/>
  <c r="E119"/>
  <c r="F118"/>
  <c r="E118"/>
  <c r="F117"/>
  <c r="E117"/>
  <c r="D116"/>
  <c r="C116"/>
  <c r="E113"/>
  <c r="F113"/>
  <c r="E112"/>
  <c r="F112"/>
  <c r="F111"/>
  <c r="E111"/>
  <c r="F110"/>
  <c r="E110"/>
  <c r="F109"/>
  <c r="E109"/>
  <c r="F108"/>
  <c r="E108"/>
  <c r="F107"/>
  <c r="E107"/>
  <c r="F106"/>
  <c r="E106"/>
  <c r="F105"/>
  <c r="E105"/>
  <c r="F104"/>
  <c r="E104"/>
  <c r="D103"/>
  <c r="C103"/>
  <c r="F102"/>
  <c r="E102"/>
  <c r="D101"/>
  <c r="C101"/>
  <c r="F100"/>
  <c r="E100"/>
  <c r="F99"/>
  <c r="E99"/>
  <c r="F98"/>
  <c r="E98"/>
  <c r="F97"/>
  <c r="E97"/>
  <c r="F96"/>
  <c r="E96"/>
  <c r="F95"/>
  <c r="E95"/>
  <c r="F94"/>
  <c r="E94"/>
  <c r="F93"/>
  <c r="E93"/>
  <c r="D92"/>
  <c r="C92"/>
  <c r="F91"/>
  <c r="E91"/>
  <c r="F90"/>
  <c r="E90"/>
  <c r="F89"/>
  <c r="E89"/>
  <c r="F88"/>
  <c r="E88"/>
  <c r="F87"/>
  <c r="E87"/>
  <c r="F86"/>
  <c r="E86"/>
  <c r="F85"/>
  <c r="E85"/>
  <c r="F84"/>
  <c r="E84"/>
  <c r="D83"/>
  <c r="C83"/>
  <c r="F82"/>
  <c r="E82"/>
  <c r="F81"/>
  <c r="E81"/>
  <c r="F80"/>
  <c r="E80"/>
  <c r="F79"/>
  <c r="E79"/>
  <c r="F78"/>
  <c r="E78"/>
  <c r="F77"/>
  <c r="E77"/>
  <c r="F76"/>
  <c r="E76"/>
  <c r="F75"/>
  <c r="E75"/>
  <c r="F74"/>
  <c r="E74"/>
  <c r="F73"/>
  <c r="E73"/>
  <c r="C60"/>
  <c r="E60" s="1"/>
  <c r="C61"/>
  <c r="E61" s="1"/>
  <c r="C58"/>
  <c r="F58" s="1"/>
  <c r="D72"/>
  <c r="C72"/>
  <c r="F69"/>
  <c r="E69"/>
  <c r="F68"/>
  <c r="E68"/>
  <c r="F67"/>
  <c r="E67"/>
  <c r="F66"/>
  <c r="E66"/>
  <c r="F65"/>
  <c r="E65"/>
  <c r="F64"/>
  <c r="E64"/>
  <c r="F63"/>
  <c r="E63"/>
  <c r="F62"/>
  <c r="E62"/>
  <c r="F59"/>
  <c r="E59"/>
  <c r="F57"/>
  <c r="E57"/>
  <c r="F56"/>
  <c r="E56"/>
  <c r="D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D41"/>
  <c r="C41"/>
  <c r="F40"/>
  <c r="E40"/>
  <c r="F39"/>
  <c r="E39"/>
  <c r="F38"/>
  <c r="E38"/>
  <c r="F37"/>
  <c r="E37"/>
  <c r="F36"/>
  <c r="E36"/>
  <c r="F35"/>
  <c r="E35"/>
  <c r="F34"/>
  <c r="E34"/>
  <c r="F33"/>
  <c r="E33"/>
  <c r="D32"/>
  <c r="C32"/>
  <c r="F196"/>
  <c r="E196"/>
  <c r="F195"/>
  <c r="E195"/>
  <c r="F194"/>
  <c r="E194"/>
  <c r="F193"/>
  <c r="E193"/>
  <c r="F192"/>
  <c r="E192"/>
  <c r="F191"/>
  <c r="E191"/>
  <c r="F190"/>
  <c r="E190"/>
  <c r="F189"/>
  <c r="E189"/>
  <c r="D188"/>
  <c r="C188"/>
  <c r="F187"/>
  <c r="E187"/>
  <c r="F186"/>
  <c r="E186"/>
  <c r="F185"/>
  <c r="E185"/>
  <c r="F184"/>
  <c r="E184"/>
  <c r="F183"/>
  <c r="E183"/>
  <c r="F182"/>
  <c r="E182"/>
  <c r="F181"/>
  <c r="E181"/>
  <c r="F180"/>
  <c r="E180"/>
  <c r="F179"/>
  <c r="E179"/>
  <c r="D178"/>
  <c r="C178"/>
  <c r="F175"/>
  <c r="E175"/>
  <c r="F174"/>
  <c r="E174"/>
  <c r="F173"/>
  <c r="E173"/>
  <c r="F172"/>
  <c r="E172"/>
  <c r="F171"/>
  <c r="E171"/>
  <c r="F169"/>
  <c r="E169"/>
  <c r="F168"/>
  <c r="E168"/>
  <c r="F167"/>
  <c r="E167"/>
  <c r="D166"/>
  <c r="C170"/>
  <c r="E170" s="1"/>
  <c r="F269"/>
  <c r="F268"/>
  <c r="F267"/>
  <c r="F266"/>
  <c r="F265"/>
  <c r="F264"/>
  <c r="F263"/>
  <c r="F262"/>
  <c r="E269"/>
  <c r="E268"/>
  <c r="E267"/>
  <c r="E266"/>
  <c r="E265"/>
  <c r="E264"/>
  <c r="E263"/>
  <c r="E262"/>
  <c r="D261"/>
  <c r="C261"/>
  <c r="E23"/>
  <c r="C12"/>
  <c r="C19"/>
  <c r="C11"/>
  <c r="C10"/>
  <c r="F289"/>
  <c r="F287"/>
  <c r="F286"/>
  <c r="F285"/>
  <c r="F284"/>
  <c r="F283"/>
  <c r="F282"/>
  <c r="F281"/>
  <c r="F280"/>
  <c r="E289"/>
  <c r="E287"/>
  <c r="E286"/>
  <c r="E285"/>
  <c r="E284"/>
  <c r="E283"/>
  <c r="E282"/>
  <c r="E281"/>
  <c r="E280"/>
  <c r="C288"/>
  <c r="D279"/>
  <c r="C279"/>
  <c r="C278" l="1"/>
  <c r="F71"/>
  <c r="E149"/>
  <c r="E143"/>
  <c r="C127"/>
  <c r="D31"/>
  <c r="E71"/>
  <c r="E128"/>
  <c r="D127"/>
  <c r="F128"/>
  <c r="F138"/>
  <c r="F143"/>
  <c r="F149"/>
  <c r="E138"/>
  <c r="F116"/>
  <c r="E116"/>
  <c r="F115"/>
  <c r="F60"/>
  <c r="F114"/>
  <c r="F61"/>
  <c r="E92"/>
  <c r="E101"/>
  <c r="E103"/>
  <c r="F103"/>
  <c r="F101"/>
  <c r="F92"/>
  <c r="E70"/>
  <c r="E72"/>
  <c r="E83"/>
  <c r="F83"/>
  <c r="F72"/>
  <c r="E201"/>
  <c r="E202"/>
  <c r="F198"/>
  <c r="E32"/>
  <c r="C55"/>
  <c r="E55" s="1"/>
  <c r="E58"/>
  <c r="F70"/>
  <c r="E41"/>
  <c r="F41"/>
  <c r="E198"/>
  <c r="F32"/>
  <c r="F202"/>
  <c r="F201"/>
  <c r="F188"/>
  <c r="F197"/>
  <c r="E199"/>
  <c r="E200"/>
  <c r="F199"/>
  <c r="F200"/>
  <c r="F176"/>
  <c r="E188"/>
  <c r="E197"/>
  <c r="E178"/>
  <c r="F178"/>
  <c r="E176"/>
  <c r="F170"/>
  <c r="C166"/>
  <c r="F261"/>
  <c r="E270"/>
  <c r="F273"/>
  <c r="F271"/>
  <c r="E271"/>
  <c r="F272"/>
  <c r="E273"/>
  <c r="E261"/>
  <c r="E272"/>
  <c r="F270"/>
  <c r="F22"/>
  <c r="F23"/>
  <c r="F274"/>
  <c r="E274"/>
  <c r="F275"/>
  <c r="F288"/>
  <c r="E277"/>
  <c r="F276"/>
  <c r="E275"/>
  <c r="E276"/>
  <c r="F277"/>
  <c r="F279"/>
  <c r="E288"/>
  <c r="D278"/>
  <c r="D290" s="1"/>
  <c r="E279"/>
  <c r="E26"/>
  <c r="E25"/>
  <c r="D165"/>
  <c r="F18"/>
  <c r="F17"/>
  <c r="F16"/>
  <c r="F15"/>
  <c r="F14"/>
  <c r="F13"/>
  <c r="F12"/>
  <c r="F11"/>
  <c r="F10"/>
  <c r="E18"/>
  <c r="E17"/>
  <c r="E16"/>
  <c r="E15"/>
  <c r="E14"/>
  <c r="E13"/>
  <c r="E12"/>
  <c r="E11"/>
  <c r="E10"/>
  <c r="C9"/>
  <c r="F20"/>
  <c r="D9"/>
  <c r="F258"/>
  <c r="F257"/>
  <c r="F256"/>
  <c r="F255"/>
  <c r="F254"/>
  <c r="F253"/>
  <c r="F252"/>
  <c r="F251"/>
  <c r="F249"/>
  <c r="F248"/>
  <c r="F247"/>
  <c r="F246"/>
  <c r="F245"/>
  <c r="F244"/>
  <c r="F243"/>
  <c r="F242"/>
  <c r="F241"/>
  <c r="F239"/>
  <c r="F238"/>
  <c r="F237"/>
  <c r="F236"/>
  <c r="F235"/>
  <c r="F234"/>
  <c r="F232"/>
  <c r="F231"/>
  <c r="F230"/>
  <c r="F229"/>
  <c r="F228"/>
  <c r="F227"/>
  <c r="F226"/>
  <c r="F225"/>
  <c r="F222"/>
  <c r="F221"/>
  <c r="F220"/>
  <c r="F219"/>
  <c r="F218"/>
  <c r="F217"/>
  <c r="F216"/>
  <c r="F215"/>
  <c r="F214"/>
  <c r="F212"/>
  <c r="F211"/>
  <c r="F210"/>
  <c r="F209"/>
  <c r="F208"/>
  <c r="F207"/>
  <c r="F206"/>
  <c r="F205"/>
  <c r="E258"/>
  <c r="E257"/>
  <c r="E256"/>
  <c r="E255"/>
  <c r="E254"/>
  <c r="E253"/>
  <c r="E252"/>
  <c r="E251"/>
  <c r="E249"/>
  <c r="E248"/>
  <c r="E247"/>
  <c r="E246"/>
  <c r="E245"/>
  <c r="E244"/>
  <c r="E243"/>
  <c r="E242"/>
  <c r="E241"/>
  <c r="E239"/>
  <c r="E238"/>
  <c r="E237"/>
  <c r="E236"/>
  <c r="E235"/>
  <c r="E234"/>
  <c r="E232"/>
  <c r="E231"/>
  <c r="E230"/>
  <c r="E229"/>
  <c r="E228"/>
  <c r="E227"/>
  <c r="E226"/>
  <c r="E225"/>
  <c r="E222"/>
  <c r="E221"/>
  <c r="E220"/>
  <c r="E219"/>
  <c r="E218"/>
  <c r="E217"/>
  <c r="E216"/>
  <c r="E215"/>
  <c r="E214"/>
  <c r="E212"/>
  <c r="E211"/>
  <c r="E210"/>
  <c r="E209"/>
  <c r="E208"/>
  <c r="E207"/>
  <c r="E206"/>
  <c r="E205"/>
  <c r="D204"/>
  <c r="C204"/>
  <c r="D250"/>
  <c r="C250"/>
  <c r="D240"/>
  <c r="C240"/>
  <c r="D233"/>
  <c r="C233"/>
  <c r="D224"/>
  <c r="C224"/>
  <c r="D213"/>
  <c r="C213"/>
  <c r="E27" l="1"/>
  <c r="F9"/>
  <c r="E127"/>
  <c r="F127"/>
  <c r="E114"/>
  <c r="E115"/>
  <c r="C31"/>
  <c r="F55"/>
  <c r="E166"/>
  <c r="C165"/>
  <c r="E165" s="1"/>
  <c r="E177"/>
  <c r="F177"/>
  <c r="F166"/>
  <c r="E260"/>
  <c r="F260"/>
  <c r="F24"/>
  <c r="F25"/>
  <c r="F27"/>
  <c r="F28"/>
  <c r="E28"/>
  <c r="F26"/>
  <c r="F29"/>
  <c r="E29"/>
  <c r="F30"/>
  <c r="E30"/>
  <c r="F278"/>
  <c r="E278"/>
  <c r="F21"/>
  <c r="F240"/>
  <c r="F19"/>
  <c r="F259"/>
  <c r="F224"/>
  <c r="E19"/>
  <c r="E9" s="1"/>
  <c r="F250"/>
  <c r="F223"/>
  <c r="F213"/>
  <c r="F233"/>
  <c r="E240"/>
  <c r="E213"/>
  <c r="E233"/>
  <c r="E259"/>
  <c r="E224"/>
  <c r="E204"/>
  <c r="F204"/>
  <c r="E250"/>
  <c r="E223"/>
  <c r="F165" l="1"/>
  <c r="E8"/>
  <c r="F8"/>
  <c r="E31"/>
  <c r="F31"/>
  <c r="F203"/>
</calcChain>
</file>

<file path=xl/sharedStrings.xml><?xml version="1.0" encoding="utf-8"?>
<sst xmlns="http://schemas.openxmlformats.org/spreadsheetml/2006/main" count="566" uniqueCount="172">
  <si>
    <t>Код</t>
  </si>
  <si>
    <t>Показник</t>
  </si>
  <si>
    <t>02</t>
  </si>
  <si>
    <t>2100</t>
  </si>
  <si>
    <t>2111</t>
  </si>
  <si>
    <t>Заробітна плата</t>
  </si>
  <si>
    <t>2120</t>
  </si>
  <si>
    <t>Нарахування на оплату праці</t>
  </si>
  <si>
    <t>2210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</si>
  <si>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</si>
  <si>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</si>
  <si>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</si>
  <si>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</si>
  <si>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</si>
  <si>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</si>
  <si>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</si>
  <si>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</si>
  <si>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</si>
  <si>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</si>
  <si>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</si>
  <si>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</si>
  <si>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</si>
  <si>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</si>
  <si>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2730</t>
  </si>
  <si>
    <t>Інші виплати населенню</t>
  </si>
  <si>
    <t>2800</t>
  </si>
  <si>
    <t>Інші поточні видатки</t>
  </si>
  <si>
    <t>0150</t>
  </si>
  <si>
    <t>0180</t>
  </si>
  <si>
    <t>3033</t>
  </si>
  <si>
    <t>3112</t>
  </si>
  <si>
    <t>3131</t>
  </si>
  <si>
    <t>3242</t>
  </si>
  <si>
    <t>5011</t>
  </si>
  <si>
    <t>5012</t>
  </si>
  <si>
    <t>7130</t>
  </si>
  <si>
    <t>7622</t>
  </si>
  <si>
    <t>7680</t>
  </si>
  <si>
    <t>7693</t>
  </si>
  <si>
    <t>06</t>
  </si>
  <si>
    <t>2220</t>
  </si>
  <si>
    <t>2230</t>
  </si>
  <si>
    <t>Продукти харчування</t>
  </si>
  <si>
    <t>2274</t>
  </si>
  <si>
    <t>Оплата природного газу</t>
  </si>
  <si>
    <t>0160</t>
  </si>
  <si>
    <t>1010</t>
  </si>
  <si>
    <t>Надання дошкільної освіти</t>
  </si>
  <si>
    <t>1020</t>
  </si>
  <si>
    <t>1090</t>
  </si>
  <si>
    <t>1150</t>
  </si>
  <si>
    <t>1161</t>
  </si>
  <si>
    <t>1162</t>
  </si>
  <si>
    <t>1170</t>
  </si>
  <si>
    <t>5031</t>
  </si>
  <si>
    <t>07</t>
  </si>
  <si>
    <t>2010</t>
  </si>
  <si>
    <t>2142</t>
  </si>
  <si>
    <t>2152</t>
  </si>
  <si>
    <t>08</t>
  </si>
  <si>
    <t>3031</t>
  </si>
  <si>
    <t>3104</t>
  </si>
  <si>
    <t>3121</t>
  </si>
  <si>
    <t>3160</t>
  </si>
  <si>
    <t>3180</t>
  </si>
  <si>
    <t>3192</t>
  </si>
  <si>
    <t>1100</t>
  </si>
  <si>
    <t>4030</t>
  </si>
  <si>
    <t>4040</t>
  </si>
  <si>
    <t>4060</t>
  </si>
  <si>
    <t>4081</t>
  </si>
  <si>
    <t>4082</t>
  </si>
  <si>
    <t>12</t>
  </si>
  <si>
    <t>6017</t>
  </si>
  <si>
    <t>6030</t>
  </si>
  <si>
    <t>6071</t>
  </si>
  <si>
    <t>6090</t>
  </si>
  <si>
    <t>7461</t>
  </si>
  <si>
    <t>8230</t>
  </si>
  <si>
    <t>37</t>
  </si>
  <si>
    <t>9000</t>
  </si>
  <si>
    <t>Нерозподілені видатки</t>
  </si>
  <si>
    <t>8700</t>
  </si>
  <si>
    <t>Резервний фонд</t>
  </si>
  <si>
    <t>(+; -)</t>
  </si>
  <si>
    <t>%</t>
  </si>
  <si>
    <t>Школа мистецтв</t>
  </si>
  <si>
    <t>Програма "Культурна політика міста - наше спільне надбання і турбота…"</t>
  </si>
  <si>
    <t>Бібліотеки</t>
  </si>
  <si>
    <t>Музей</t>
  </si>
  <si>
    <t>Будинок культури</t>
  </si>
  <si>
    <t xml:space="preserve">Предмети, матеріали, обладнання </t>
  </si>
  <si>
    <t>Централізована бухгалтерія відділу культури</t>
  </si>
  <si>
    <t>Програма "Культурна політика міста - наше спільне надбання і турбота…" (заходи)</t>
  </si>
  <si>
    <t>Відділ культури</t>
  </si>
  <si>
    <t>ВІДДІЛ КУЛЬТУРИ</t>
  </si>
  <si>
    <t>ВИКОНАВЧИЙ КОМІТЕТ</t>
  </si>
  <si>
    <t>Програма "Прозора влада. Відкрите місто"</t>
  </si>
  <si>
    <t>Програма розвитку місцевого самоврядування</t>
  </si>
  <si>
    <t>УПСЗН</t>
  </si>
  <si>
    <t>Програма залучення інвестицій в економіку міста</t>
  </si>
  <si>
    <t>Програма відзначення державних і професійних свят</t>
  </si>
  <si>
    <t>Програма надання пільг окремим категоріям громадян</t>
  </si>
  <si>
    <t>Програма щодо забезпечення та захисту прав дітей</t>
  </si>
  <si>
    <t>Програма "Турбота"</t>
  </si>
  <si>
    <t>Програма розвитку земельних відносин</t>
  </si>
  <si>
    <t>Програма розвитку туризму</t>
  </si>
  <si>
    <t>Програма підтримки учасників АТО...</t>
  </si>
  <si>
    <t>Програма проведення археологічних досліджень</t>
  </si>
  <si>
    <t>УПРАВЛІННЯ ОСВІТИ...</t>
  </si>
  <si>
    <t>Виконавчий комітет</t>
  </si>
  <si>
    <t>Управління освіти...</t>
  </si>
  <si>
    <t>Фінансове управління</t>
  </si>
  <si>
    <t xml:space="preserve">Фінансове управління </t>
  </si>
  <si>
    <t>Програма "Безпечне місто"</t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</si>
  <si>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(УТРИМАННЯ ДОРІГ)</t>
    </r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</si>
  <si>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(ТЕХДОКУМЕНТАЦІЯ, СУДОВИЙ ЗБІР,…)</t>
    </r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</si>
  <si>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(РІЗНИЦЯ В ТАРИФАХ)</t>
    </r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</si>
  <si>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(БЛАГОУСТРІЙ)</t>
    </r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</si>
  <si>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(КЛАДОВИЩА)</t>
    </r>
  </si>
  <si>
    <t>Програма гуманного регулювання чмсельності безпритульних тварин</t>
  </si>
  <si>
    <r>
      <t xml:space="preserve">Програма благоустрою та розвитку комунального господарства </t>
    </r>
    <r>
      <rPr>
        <b/>
        <sz val="11"/>
        <color theme="1"/>
        <rFont val="Times New Roman"/>
        <family val="1"/>
        <charset val="204"/>
      </rPr>
      <t>(прибуд. територія)</t>
    </r>
  </si>
  <si>
    <t>Управління ЖКГ</t>
  </si>
  <si>
    <t xml:space="preserve">Управління житлово-комунального господарства  </t>
  </si>
  <si>
    <t xml:space="preserve">Управління праці та соціального захисту населення </t>
  </si>
  <si>
    <t>Програма соціального захисту громадян, які постраждали внаслідок Чорнобильської катастрофи</t>
  </si>
  <si>
    <t>Територіальний центр</t>
  </si>
  <si>
    <t>Центр соціальних служб для сім`ї, дітей та молоді</t>
  </si>
  <si>
    <t>Програма "Родина м.Малина"</t>
  </si>
  <si>
    <t xml:space="preserve">Медикаменти </t>
  </si>
  <si>
    <t>Програма "Турбота" (компенсація соцпослуг)</t>
  </si>
  <si>
    <t>Програма підтримки учасників АТО (пільги в оплаті компослуг)</t>
  </si>
  <si>
    <t>Програма "Турбота" (пільги в оплаті компослуг почесним громадянам міста)</t>
  </si>
  <si>
    <t>Програма підтримки ветеранських організацій</t>
  </si>
  <si>
    <t>Програма підтримки учасників АТО (лікування)</t>
  </si>
  <si>
    <t>ЗОШ (міський бюджет)</t>
  </si>
  <si>
    <t>Програма відпочинку та оздоровлення дітей (пришкільні табори)</t>
  </si>
  <si>
    <t>Позашкільна освіта</t>
  </si>
  <si>
    <t>Методкабінет</t>
  </si>
  <si>
    <t>Централізована бухгалтерія управління освіти</t>
  </si>
  <si>
    <t>Допомога дітям-сиротам</t>
  </si>
  <si>
    <t>Інклюзивно-ресурсний центр (міський бюджет)</t>
  </si>
  <si>
    <t>Програма підтримки, сприяння становленню і розвитку дітей…</t>
  </si>
  <si>
    <t>Програма з національно-патріотичного виховання…</t>
  </si>
  <si>
    <t>Програма розвитку фізичної культури… (олімп.)</t>
  </si>
  <si>
    <t>Програма розвитку фізичної культури… (неолімп.)</t>
  </si>
  <si>
    <t>ДЮСШ</t>
  </si>
  <si>
    <t>Програма відпочинку та оздоровлення дітей (путівки)(м/б)</t>
  </si>
  <si>
    <t xml:space="preserve">Відділ охорони здоров'я  </t>
  </si>
  <si>
    <t>КНП "Малинська міська лікарня"</t>
  </si>
  <si>
    <t>Стоматоб"єднання</t>
  </si>
  <si>
    <t>КНП ЦПМСД</t>
  </si>
  <si>
    <t>Програми "Протидія поширення захворюваності на туберкульоз"</t>
  </si>
  <si>
    <t>Програми "Розвиток паліативної допомоги..."</t>
  </si>
  <si>
    <t>Програми підтримки хворих на неспецифічний виразковий коліт</t>
  </si>
  <si>
    <t>Програми "Підтримка хворих трансплантованими протезами серцевих клапанів</t>
  </si>
  <si>
    <t>Програми "Підтримка хворих хронічною нирковою недостатністю</t>
  </si>
  <si>
    <t>Програма розвитку охорони здоров"я (ТМО)</t>
  </si>
  <si>
    <t>Програма розвитку охорони здоров"я (Стомат)</t>
  </si>
  <si>
    <t>Програма розвитку охорони здоров"я (ЦПМСД)</t>
  </si>
  <si>
    <t>Програма розвитку охорони здоров"я (медикаменти особам з хворобою Паркінсона)</t>
  </si>
  <si>
    <t>Програма розвитку охорони здоров"я (технічні та інші засоби для дітей-інвалідів...)</t>
  </si>
  <si>
    <t>РАЗОМ</t>
  </si>
  <si>
    <t>в т.ч за рахунок власних доходів ЗФ</t>
  </si>
  <si>
    <t xml:space="preserve">                             додаткової дотації</t>
  </si>
  <si>
    <t>Програма розвитку місцевого самоврядування (членські внес. до АМУ)</t>
  </si>
  <si>
    <t>Додаток 11</t>
  </si>
  <si>
    <t>до Пояснювальної записки до</t>
  </si>
  <si>
    <t>проєкту міського бюджету на 2020 рік</t>
  </si>
  <si>
    <t>Проєкт на 2020</t>
  </si>
  <si>
    <t>План на 2019 рік з урахуванням змін (станом на 06.12.2019)</t>
  </si>
  <si>
    <t>Порівняння затверджених видатків на 2019 рік та проєкту на 2020 рік                                                                    (ЗАГАЛЬНИЙ ФОНД) (власні кошти міського бюджету)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</si>
</sst>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0" borderId="1" xfId="0" quotePrefix="1" applyFont="1" applyBorder="1"/>
    <xf numFmtId="3" fontId="1" fillId="0" borderId="1" xfId="0" applyNumberFormat="1" applyFont="1" applyBorder="1"/>
    <xf numFmtId="0" fontId="2" fillId="2" borderId="1" xfId="0" quotePrefix="1" applyFont="1" applyFill="1" applyBorder="1"/>
    <xf numFmtId="3" fontId="2" fillId="2" borderId="1" xfId="0" applyNumberFormat="1" applyFont="1" applyFill="1" applyBorder="1"/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3" borderId="1" xfId="0" quotePrefix="1" applyFont="1" applyFill="1" applyBorder="1"/>
    <xf numFmtId="0" fontId="2" fillId="3" borderId="1" xfId="0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/>
    </xf>
    <xf numFmtId="0" fontId="2" fillId="3" borderId="1" xfId="0" quotePrefix="1" applyFont="1" applyFill="1" applyBorder="1" applyAlignment="1">
      <alignment horizontal="center"/>
    </xf>
    <xf numFmtId="0" fontId="2" fillId="4" borderId="1" xfId="0" quotePrefix="1" applyFont="1" applyFill="1" applyBorder="1"/>
    <xf numFmtId="0" fontId="2" fillId="4" borderId="1" xfId="0" applyFont="1" applyFill="1" applyBorder="1" applyAlignment="1">
      <alignment wrapText="1"/>
    </xf>
    <xf numFmtId="3" fontId="2" fillId="4" borderId="1" xfId="0" applyNumberFormat="1" applyFont="1" applyFill="1" applyBorder="1"/>
    <xf numFmtId="0" fontId="2" fillId="4" borderId="1" xfId="0" quotePrefix="1" applyFont="1" applyFill="1" applyBorder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3" fillId="0" borderId="0" xfId="0" applyFont="1"/>
    <xf numFmtId="3" fontId="2" fillId="5" borderId="1" xfId="0" applyNumberFormat="1" applyFont="1" applyFill="1" applyBorder="1"/>
    <xf numFmtId="3" fontId="1" fillId="5" borderId="1" xfId="0" applyNumberFormat="1" applyFont="1" applyFill="1" applyBorder="1"/>
    <xf numFmtId="0" fontId="1" fillId="0" borderId="1" xfId="0" quotePrefix="1" applyFont="1" applyBorder="1" applyAlignment="1">
      <alignment horizontal="left"/>
    </xf>
    <xf numFmtId="0" fontId="2" fillId="3" borderId="1" xfId="0" quotePrefix="1" applyFont="1" applyFill="1" applyBorder="1"/>
    <xf numFmtId="3" fontId="2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1" fontId="2" fillId="2" borderId="1" xfId="0" applyNumberFormat="1" applyFont="1" applyFill="1" applyBorder="1"/>
    <xf numFmtId="0" fontId="6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3" fontId="2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2"/>
  <sheetViews>
    <sheetView tabSelected="1" view="pageBreakPreview" zoomScale="60" workbookViewId="0">
      <pane ySplit="7" topLeftCell="A272" activePane="bottomLeft" state="frozen"/>
      <selection pane="bottomLeft" activeCell="J287" sqref="J287"/>
    </sheetView>
  </sheetViews>
  <sheetFormatPr defaultRowHeight="13.8"/>
  <cols>
    <col min="1" max="1" width="7.109375" customWidth="1"/>
    <col min="2" max="2" width="58" customWidth="1"/>
    <col min="3" max="3" width="13.33203125" customWidth="1"/>
    <col min="4" max="4" width="13.44140625" bestFit="1" customWidth="1"/>
    <col min="5" max="5" width="12.44140625" bestFit="1" customWidth="1"/>
    <col min="6" max="6" width="12.109375" customWidth="1"/>
  </cols>
  <sheetData>
    <row r="1" spans="1:7" ht="15.6">
      <c r="D1" s="34" t="s">
        <v>166</v>
      </c>
      <c r="E1" s="34"/>
      <c r="F1" s="34"/>
    </row>
    <row r="2" spans="1:7" ht="15.6">
      <c r="D2" s="34" t="s">
        <v>167</v>
      </c>
      <c r="E2" s="34"/>
      <c r="F2" s="34"/>
    </row>
    <row r="3" spans="1:7" ht="15.6">
      <c r="D3" s="34" t="s">
        <v>168</v>
      </c>
      <c r="E3" s="34"/>
      <c r="F3" s="34"/>
    </row>
    <row r="4" spans="1:7">
      <c r="D4" s="35"/>
      <c r="E4" s="35"/>
      <c r="F4" s="35"/>
    </row>
    <row r="5" spans="1:7" ht="39.6" customHeight="1">
      <c r="A5" s="33" t="s">
        <v>171</v>
      </c>
      <c r="B5" s="33"/>
      <c r="C5" s="33"/>
      <c r="D5" s="33"/>
      <c r="E5" s="33"/>
      <c r="F5" s="33"/>
      <c r="G5" s="1"/>
    </row>
    <row r="6" spans="1:7" ht="15.6">
      <c r="A6" s="1"/>
      <c r="B6" s="1"/>
      <c r="C6" s="1"/>
      <c r="D6" s="1"/>
      <c r="E6" s="1"/>
      <c r="F6" s="1"/>
      <c r="G6" s="1"/>
    </row>
    <row r="7" spans="1:7" ht="97.2" customHeight="1">
      <c r="A7" s="2" t="s">
        <v>0</v>
      </c>
      <c r="B7" s="2" t="s">
        <v>1</v>
      </c>
      <c r="C7" s="2" t="s">
        <v>170</v>
      </c>
      <c r="D7" s="2" t="s">
        <v>169</v>
      </c>
      <c r="E7" s="2" t="s">
        <v>84</v>
      </c>
      <c r="F7" s="2" t="s">
        <v>85</v>
      </c>
      <c r="G7" s="1"/>
    </row>
    <row r="8" spans="1:7" ht="15.6">
      <c r="A8" s="13" t="s">
        <v>2</v>
      </c>
      <c r="B8" s="11" t="s">
        <v>96</v>
      </c>
      <c r="C8" s="12">
        <f>C9+C20+C21+C23+C25+C26+C27+C28+C29+C30</f>
        <v>12800181</v>
      </c>
      <c r="D8" s="12">
        <f>D9+D20+D21+D22+D23+D24+D25+D26+D27+D28+D29+D30</f>
        <v>15838101</v>
      </c>
      <c r="E8" s="12">
        <f>D8-C8</f>
        <v>3037920</v>
      </c>
      <c r="F8" s="12">
        <f>D8/C8*100-100</f>
        <v>23.733414394687074</v>
      </c>
      <c r="G8" s="1"/>
    </row>
    <row r="9" spans="1:7" ht="22.5" customHeight="1">
      <c r="A9" s="6" t="s">
        <v>27</v>
      </c>
      <c r="B9" s="9" t="s">
        <v>110</v>
      </c>
      <c r="C9" s="7">
        <f>SUM(C10:C19)</f>
        <v>11863045</v>
      </c>
      <c r="D9" s="7">
        <f>SUM(D10:D19)</f>
        <v>14572562</v>
      </c>
      <c r="E9" s="7">
        <f>SUM(E10:E19)</f>
        <v>2709517</v>
      </c>
      <c r="F9" s="7">
        <f>D9/C9*100-100</f>
        <v>22.839979111602446</v>
      </c>
      <c r="G9" s="1"/>
    </row>
    <row r="10" spans="1:7" ht="15.6">
      <c r="A10" s="4" t="s">
        <v>4</v>
      </c>
      <c r="B10" s="8" t="s">
        <v>5</v>
      </c>
      <c r="C10" s="5">
        <f>8479384-40900</f>
        <v>8438484</v>
      </c>
      <c r="D10" s="5">
        <v>10832252</v>
      </c>
      <c r="E10" s="5">
        <f>D10-C10</f>
        <v>2393768</v>
      </c>
      <c r="F10" s="5">
        <f>D10/C10*100-100</f>
        <v>28.367275449002449</v>
      </c>
      <c r="G10" s="1"/>
    </row>
    <row r="11" spans="1:7" ht="15.6">
      <c r="A11" s="4" t="s">
        <v>6</v>
      </c>
      <c r="B11" s="8" t="s">
        <v>7</v>
      </c>
      <c r="C11" s="5">
        <f>1807530-8948</f>
        <v>1798582</v>
      </c>
      <c r="D11" s="5">
        <v>2274773</v>
      </c>
      <c r="E11" s="5">
        <f t="shared" ref="E11:E19" si="0">D11-C11</f>
        <v>476191</v>
      </c>
      <c r="F11" s="5">
        <f t="shared" ref="F11:F19" si="1">D11/C11*100-100</f>
        <v>26.475912691220088</v>
      </c>
      <c r="G11" s="1"/>
    </row>
    <row r="12" spans="1:7" ht="15.6">
      <c r="A12" s="4" t="s">
        <v>8</v>
      </c>
      <c r="B12" s="8" t="s">
        <v>91</v>
      </c>
      <c r="C12" s="5">
        <f>575205-101255</f>
        <v>473950</v>
      </c>
      <c r="D12" s="5">
        <v>386300</v>
      </c>
      <c r="E12" s="5">
        <f t="shared" si="0"/>
        <v>-87650</v>
      </c>
      <c r="F12" s="5">
        <f t="shared" si="1"/>
        <v>-18.493511973836902</v>
      </c>
      <c r="G12" s="19"/>
    </row>
    <row r="13" spans="1:7" ht="15.6">
      <c r="A13" s="4" t="s">
        <v>9</v>
      </c>
      <c r="B13" s="8" t="s">
        <v>10</v>
      </c>
      <c r="C13" s="5">
        <v>773618</v>
      </c>
      <c r="D13" s="5">
        <v>627440</v>
      </c>
      <c r="E13" s="5">
        <f t="shared" si="0"/>
        <v>-146178</v>
      </c>
      <c r="F13" s="5">
        <f t="shared" si="1"/>
        <v>-18.895372134567708</v>
      </c>
      <c r="G13" s="19"/>
    </row>
    <row r="14" spans="1:7" ht="15.6">
      <c r="A14" s="4" t="s">
        <v>11</v>
      </c>
      <c r="B14" s="8" t="s">
        <v>12</v>
      </c>
      <c r="C14" s="5">
        <v>46800</v>
      </c>
      <c r="D14" s="5">
        <v>46800</v>
      </c>
      <c r="E14" s="5">
        <f t="shared" si="0"/>
        <v>0</v>
      </c>
      <c r="F14" s="5">
        <f t="shared" si="1"/>
        <v>0</v>
      </c>
      <c r="G14" s="1"/>
    </row>
    <row r="15" spans="1:7" ht="15.6">
      <c r="A15" s="4" t="s">
        <v>13</v>
      </c>
      <c r="B15" s="8" t="s">
        <v>14</v>
      </c>
      <c r="C15" s="5">
        <v>206355</v>
      </c>
      <c r="D15" s="5">
        <v>279820</v>
      </c>
      <c r="E15" s="5">
        <f t="shared" si="0"/>
        <v>73465</v>
      </c>
      <c r="F15" s="5">
        <f t="shared" si="1"/>
        <v>35.601269656659639</v>
      </c>
      <c r="G15" s="1"/>
    </row>
    <row r="16" spans="1:7" ht="15" customHeight="1">
      <c r="A16" s="4" t="s">
        <v>15</v>
      </c>
      <c r="B16" s="8" t="s">
        <v>16</v>
      </c>
      <c r="C16" s="5">
        <v>40136</v>
      </c>
      <c r="D16" s="5">
        <v>47577</v>
      </c>
      <c r="E16" s="5">
        <f t="shared" si="0"/>
        <v>7441</v>
      </c>
      <c r="F16" s="5">
        <f t="shared" si="1"/>
        <v>18.539465816224833</v>
      </c>
      <c r="G16" s="1"/>
    </row>
    <row r="17" spans="1:7" ht="15.6">
      <c r="A17" s="4" t="s">
        <v>17</v>
      </c>
      <c r="B17" s="8" t="s">
        <v>18</v>
      </c>
      <c r="C17" s="5">
        <v>79500</v>
      </c>
      <c r="D17" s="5">
        <v>65600</v>
      </c>
      <c r="E17" s="5">
        <f t="shared" si="0"/>
        <v>-13900</v>
      </c>
      <c r="F17" s="5">
        <f t="shared" si="1"/>
        <v>-17.484276729559738</v>
      </c>
      <c r="G17" s="1"/>
    </row>
    <row r="18" spans="1:7" ht="16.2" customHeight="1">
      <c r="A18" s="4" t="s">
        <v>19</v>
      </c>
      <c r="B18" s="8" t="s">
        <v>20</v>
      </c>
      <c r="C18" s="5">
        <v>1920</v>
      </c>
      <c r="D18" s="5">
        <v>2000</v>
      </c>
      <c r="E18" s="5">
        <f t="shared" si="0"/>
        <v>80</v>
      </c>
      <c r="F18" s="5">
        <f t="shared" si="1"/>
        <v>4.1666666666666714</v>
      </c>
      <c r="G18" s="1"/>
    </row>
    <row r="19" spans="1:7" ht="30.6" customHeight="1">
      <c r="A19" s="22">
        <v>2282</v>
      </c>
      <c r="B19" s="8" t="s">
        <v>22</v>
      </c>
      <c r="C19" s="5">
        <f>136559-132859</f>
        <v>3700</v>
      </c>
      <c r="D19" s="5">
        <v>10000</v>
      </c>
      <c r="E19" s="5">
        <f t="shared" si="0"/>
        <v>6300</v>
      </c>
      <c r="F19" s="5">
        <f t="shared" si="1"/>
        <v>170.27027027027026</v>
      </c>
      <c r="G19" s="1"/>
    </row>
    <row r="20" spans="1:7" ht="17.399999999999999" customHeight="1">
      <c r="A20" s="17">
        <v>150</v>
      </c>
      <c r="B20" s="15" t="s">
        <v>97</v>
      </c>
      <c r="C20" s="16">
        <v>90848</v>
      </c>
      <c r="D20" s="16">
        <v>120674</v>
      </c>
      <c r="E20" s="16">
        <f>D20-C20</f>
        <v>29826</v>
      </c>
      <c r="F20" s="7">
        <f t="shared" ref="F20:F32" si="2">D20/C20*100-100</f>
        <v>32.830662205001772</v>
      </c>
      <c r="G20" s="1"/>
    </row>
    <row r="21" spans="1:7" ht="15" customHeight="1">
      <c r="A21" s="18">
        <v>150</v>
      </c>
      <c r="B21" s="9" t="s">
        <v>98</v>
      </c>
      <c r="C21" s="7">
        <v>134395</v>
      </c>
      <c r="D21" s="7">
        <v>100000</v>
      </c>
      <c r="E21" s="7">
        <f>D21-C21</f>
        <v>-34395</v>
      </c>
      <c r="F21" s="7">
        <f t="shared" si="2"/>
        <v>-25.592469957959736</v>
      </c>
      <c r="G21" s="1"/>
    </row>
    <row r="22" spans="1:7" ht="15.6" customHeight="1">
      <c r="A22" s="6" t="s">
        <v>28</v>
      </c>
      <c r="B22" s="9" t="s">
        <v>100</v>
      </c>
      <c r="C22" s="7">
        <v>268000</v>
      </c>
      <c r="D22" s="7">
        <v>320000</v>
      </c>
      <c r="E22" s="7">
        <f t="shared" ref="E22:E27" si="3">D22-C22</f>
        <v>52000</v>
      </c>
      <c r="F22" s="7">
        <f t="shared" si="2"/>
        <v>19.402985074626855</v>
      </c>
      <c r="G22" s="1"/>
    </row>
    <row r="23" spans="1:7" ht="15.6" customHeight="1">
      <c r="A23" s="6" t="s">
        <v>28</v>
      </c>
      <c r="B23" s="9" t="s">
        <v>101</v>
      </c>
      <c r="C23" s="7">
        <v>105200</v>
      </c>
      <c r="D23" s="7">
        <v>123765</v>
      </c>
      <c r="E23" s="7">
        <f t="shared" si="3"/>
        <v>18565</v>
      </c>
      <c r="F23" s="7">
        <f t="shared" si="2"/>
        <v>17.647338403041829</v>
      </c>
      <c r="G23" s="1"/>
    </row>
    <row r="24" spans="1:7" ht="16.2" customHeight="1">
      <c r="A24" s="6" t="s">
        <v>30</v>
      </c>
      <c r="B24" s="9" t="s">
        <v>103</v>
      </c>
      <c r="C24" s="7">
        <v>36600</v>
      </c>
      <c r="D24" s="7">
        <v>48600</v>
      </c>
      <c r="E24" s="7">
        <f t="shared" si="3"/>
        <v>12000</v>
      </c>
      <c r="F24" s="7">
        <f t="shared" si="2"/>
        <v>32.78688524590163</v>
      </c>
      <c r="G24" s="1"/>
    </row>
    <row r="25" spans="1:7" ht="15.6">
      <c r="A25" s="6" t="s">
        <v>32</v>
      </c>
      <c r="B25" s="9" t="s">
        <v>104</v>
      </c>
      <c r="C25" s="7">
        <v>252800</v>
      </c>
      <c r="D25" s="7">
        <v>202500</v>
      </c>
      <c r="E25" s="7">
        <f t="shared" si="3"/>
        <v>-50300</v>
      </c>
      <c r="F25" s="7">
        <f t="shared" si="2"/>
        <v>-19.89715189873418</v>
      </c>
      <c r="G25" s="1"/>
    </row>
    <row r="26" spans="1:7" ht="18" customHeight="1">
      <c r="A26" s="6" t="s">
        <v>32</v>
      </c>
      <c r="B26" s="9" t="s">
        <v>107</v>
      </c>
      <c r="C26" s="7">
        <v>35000</v>
      </c>
      <c r="D26" s="7">
        <v>35000</v>
      </c>
      <c r="E26" s="7">
        <f t="shared" si="3"/>
        <v>0</v>
      </c>
      <c r="F26" s="7">
        <f t="shared" si="2"/>
        <v>0</v>
      </c>
      <c r="G26" s="1"/>
    </row>
    <row r="27" spans="1:7" ht="16.8" customHeight="1">
      <c r="A27" s="6" t="s">
        <v>35</v>
      </c>
      <c r="B27" s="9" t="s">
        <v>105</v>
      </c>
      <c r="C27" s="7">
        <v>153893</v>
      </c>
      <c r="D27" s="7">
        <v>100000</v>
      </c>
      <c r="E27" s="7">
        <f t="shared" si="3"/>
        <v>-53893</v>
      </c>
      <c r="F27" s="7">
        <f t="shared" si="2"/>
        <v>-35.01978647501835</v>
      </c>
      <c r="G27" s="1"/>
    </row>
    <row r="28" spans="1:7" ht="15.6">
      <c r="A28" s="6" t="s">
        <v>36</v>
      </c>
      <c r="B28" s="9" t="s">
        <v>106</v>
      </c>
      <c r="C28" s="7">
        <v>100000</v>
      </c>
      <c r="D28" s="7">
        <v>150000</v>
      </c>
      <c r="E28" s="7">
        <f>D28-C28</f>
        <v>50000</v>
      </c>
      <c r="F28" s="7">
        <f t="shared" si="2"/>
        <v>50</v>
      </c>
      <c r="G28" s="1"/>
    </row>
    <row r="29" spans="1:7" ht="33.6" customHeight="1">
      <c r="A29" s="3" t="s">
        <v>37</v>
      </c>
      <c r="B29" s="9" t="s">
        <v>165</v>
      </c>
      <c r="C29" s="7">
        <v>15000</v>
      </c>
      <c r="D29" s="7">
        <v>15000</v>
      </c>
      <c r="E29" s="7">
        <f>D29-C29</f>
        <v>0</v>
      </c>
      <c r="F29" s="7">
        <f t="shared" si="2"/>
        <v>0</v>
      </c>
      <c r="G29" s="1"/>
    </row>
    <row r="30" spans="1:7" ht="14.4" customHeight="1">
      <c r="A30" s="6" t="s">
        <v>38</v>
      </c>
      <c r="B30" s="9" t="s">
        <v>108</v>
      </c>
      <c r="C30" s="7">
        <v>50000</v>
      </c>
      <c r="D30" s="7">
        <v>50000</v>
      </c>
      <c r="E30" s="7">
        <f>D30-C30</f>
        <v>0</v>
      </c>
      <c r="F30" s="7">
        <f t="shared" si="2"/>
        <v>0</v>
      </c>
      <c r="G30" s="1"/>
    </row>
    <row r="31" spans="1:7" ht="24.6" customHeight="1">
      <c r="A31" s="23" t="s">
        <v>39</v>
      </c>
      <c r="B31" s="11" t="s">
        <v>109</v>
      </c>
      <c r="C31" s="12">
        <f>C32+C41+C55+C70+C72+C83+C92+C101+C103+C112+C113+C114+C115+C116+C71</f>
        <v>62671492</v>
      </c>
      <c r="D31" s="12">
        <f>D32+D41+D55+D70+D72+D83+D92+D101+D103+D112+D113+D114+D115+D116+D71</f>
        <v>71193844</v>
      </c>
      <c r="E31" s="24">
        <f>D31-C31</f>
        <v>8522352</v>
      </c>
      <c r="F31" s="24">
        <f t="shared" si="2"/>
        <v>13.598450791629475</v>
      </c>
      <c r="G31" s="1"/>
    </row>
    <row r="32" spans="1:7" ht="15.6">
      <c r="A32" s="14" t="s">
        <v>45</v>
      </c>
      <c r="B32" s="15" t="s">
        <v>111</v>
      </c>
      <c r="C32" s="16">
        <f>SUM(C33:C40)</f>
        <v>739807</v>
      </c>
      <c r="D32" s="16">
        <f>SUM(D33:D40)</f>
        <v>1481084</v>
      </c>
      <c r="E32" s="7">
        <f>D32-C32</f>
        <v>741277</v>
      </c>
      <c r="F32" s="7">
        <f t="shared" si="2"/>
        <v>100.19870047187985</v>
      </c>
      <c r="G32" s="1"/>
    </row>
    <row r="33" spans="1:7" ht="15.6">
      <c r="A33" s="4" t="s">
        <v>4</v>
      </c>
      <c r="B33" s="8" t="s">
        <v>5</v>
      </c>
      <c r="C33" s="5">
        <v>578023</v>
      </c>
      <c r="D33" s="5">
        <v>1123937</v>
      </c>
      <c r="E33" s="5">
        <f t="shared" ref="E33:E40" si="4">D33-C33</f>
        <v>545914</v>
      </c>
      <c r="F33" s="5">
        <f t="shared" ref="F33:F40" si="5">D33/C33*100-100</f>
        <v>94.445030734071139</v>
      </c>
      <c r="G33" s="1"/>
    </row>
    <row r="34" spans="1:7" ht="15.6">
      <c r="A34" s="4" t="s">
        <v>6</v>
      </c>
      <c r="B34" s="8" t="s">
        <v>7</v>
      </c>
      <c r="C34" s="5">
        <v>127876</v>
      </c>
      <c r="D34" s="5">
        <v>247266</v>
      </c>
      <c r="E34" s="5">
        <f t="shared" si="4"/>
        <v>119390</v>
      </c>
      <c r="F34" s="5">
        <f t="shared" si="5"/>
        <v>93.363883762394806</v>
      </c>
      <c r="G34" s="1"/>
    </row>
    <row r="35" spans="1:7" ht="15.6">
      <c r="A35" s="4" t="s">
        <v>8</v>
      </c>
      <c r="B35" s="8" t="s">
        <v>91</v>
      </c>
      <c r="C35" s="5">
        <v>15129</v>
      </c>
      <c r="D35" s="5">
        <v>65640</v>
      </c>
      <c r="E35" s="5">
        <f t="shared" si="4"/>
        <v>50511</v>
      </c>
      <c r="F35" s="5">
        <f t="shared" si="5"/>
        <v>333.86872893119175</v>
      </c>
      <c r="G35" s="1"/>
    </row>
    <row r="36" spans="1:7" ht="15.6">
      <c r="A36" s="4" t="s">
        <v>9</v>
      </c>
      <c r="B36" s="8" t="s">
        <v>10</v>
      </c>
      <c r="C36" s="5">
        <v>3886</v>
      </c>
      <c r="D36" s="5">
        <v>17018</v>
      </c>
      <c r="E36" s="5">
        <f t="shared" si="4"/>
        <v>13132</v>
      </c>
      <c r="F36" s="5">
        <f t="shared" si="5"/>
        <v>337.93103448275861</v>
      </c>
      <c r="G36" s="1"/>
    </row>
    <row r="37" spans="1:7" ht="15.6">
      <c r="A37" s="4" t="s">
        <v>11</v>
      </c>
      <c r="B37" s="8" t="s">
        <v>12</v>
      </c>
      <c r="C37" s="5">
        <v>2996</v>
      </c>
      <c r="D37" s="5">
        <v>9600</v>
      </c>
      <c r="E37" s="5">
        <f t="shared" si="4"/>
        <v>6604</v>
      </c>
      <c r="F37" s="5">
        <f t="shared" si="5"/>
        <v>220.42723631508676</v>
      </c>
      <c r="G37" s="1"/>
    </row>
    <row r="38" spans="1:7" ht="15.6">
      <c r="A38" s="4" t="s">
        <v>13</v>
      </c>
      <c r="B38" s="8" t="s">
        <v>14</v>
      </c>
      <c r="C38" s="5">
        <v>7859</v>
      </c>
      <c r="D38" s="5">
        <v>11565</v>
      </c>
      <c r="E38" s="5">
        <f t="shared" si="4"/>
        <v>3706</v>
      </c>
      <c r="F38" s="5">
        <f t="shared" si="5"/>
        <v>47.156126733681134</v>
      </c>
      <c r="G38" s="1"/>
    </row>
    <row r="39" spans="1:7" ht="17.399999999999999" customHeight="1">
      <c r="A39" s="4" t="s">
        <v>15</v>
      </c>
      <c r="B39" s="8" t="s">
        <v>16</v>
      </c>
      <c r="C39" s="5">
        <v>810</v>
      </c>
      <c r="D39" s="5">
        <v>1138</v>
      </c>
      <c r="E39" s="5">
        <f t="shared" si="4"/>
        <v>328</v>
      </c>
      <c r="F39" s="5">
        <f t="shared" si="5"/>
        <v>40.493827160493822</v>
      </c>
      <c r="G39" s="1"/>
    </row>
    <row r="40" spans="1:7" ht="15.6">
      <c r="A40" s="4" t="s">
        <v>17</v>
      </c>
      <c r="B40" s="8" t="s">
        <v>18</v>
      </c>
      <c r="C40" s="5">
        <v>3228</v>
      </c>
      <c r="D40" s="5">
        <v>4920</v>
      </c>
      <c r="E40" s="5">
        <f t="shared" si="4"/>
        <v>1692</v>
      </c>
      <c r="F40" s="5">
        <f t="shared" si="5"/>
        <v>52.416356877323409</v>
      </c>
      <c r="G40" s="1"/>
    </row>
    <row r="41" spans="1:7" ht="15.6">
      <c r="A41" s="6" t="s">
        <v>46</v>
      </c>
      <c r="B41" s="9" t="s">
        <v>47</v>
      </c>
      <c r="C41" s="7">
        <f>SUM(C42:C54)</f>
        <v>34915383</v>
      </c>
      <c r="D41" s="7">
        <f>SUM(D42:D54)</f>
        <v>40110724</v>
      </c>
      <c r="E41" s="7">
        <f>D41-C41</f>
        <v>5195341</v>
      </c>
      <c r="F41" s="7">
        <f>D41/C41*100-100</f>
        <v>14.87980527093174</v>
      </c>
      <c r="G41" s="1"/>
    </row>
    <row r="42" spans="1:7" ht="15.6">
      <c r="A42" s="4" t="s">
        <v>4</v>
      </c>
      <c r="B42" s="8" t="s">
        <v>5</v>
      </c>
      <c r="C42" s="5">
        <v>21112143</v>
      </c>
      <c r="D42" s="5">
        <v>25198718</v>
      </c>
      <c r="E42" s="5">
        <f t="shared" ref="E42:E54" si="6">D42-C42</f>
        <v>4086575</v>
      </c>
      <c r="F42" s="5">
        <f t="shared" ref="F42:F54" si="7">D42/C42*100-100</f>
        <v>19.356514400267173</v>
      </c>
      <c r="G42" s="1"/>
    </row>
    <row r="43" spans="1:7" ht="15.6">
      <c r="A43" s="4" t="s">
        <v>6</v>
      </c>
      <c r="B43" s="8" t="s">
        <v>7</v>
      </c>
      <c r="C43" s="5">
        <v>4647717</v>
      </c>
      <c r="D43" s="5">
        <v>5543718</v>
      </c>
      <c r="E43" s="5">
        <f t="shared" si="6"/>
        <v>896001</v>
      </c>
      <c r="F43" s="5">
        <f t="shared" si="7"/>
        <v>19.278303734930518</v>
      </c>
      <c r="G43" s="1"/>
    </row>
    <row r="44" spans="1:7" ht="15.6">
      <c r="A44" s="4" t="s">
        <v>8</v>
      </c>
      <c r="B44" s="8" t="s">
        <v>91</v>
      </c>
      <c r="C44" s="5">
        <v>589125</v>
      </c>
      <c r="D44" s="5">
        <v>650000</v>
      </c>
      <c r="E44" s="5">
        <f t="shared" si="6"/>
        <v>60875</v>
      </c>
      <c r="F44" s="5">
        <f t="shared" si="7"/>
        <v>10.333121154254201</v>
      </c>
      <c r="G44" s="1"/>
    </row>
    <row r="45" spans="1:7" ht="15.6">
      <c r="A45" s="4" t="s">
        <v>40</v>
      </c>
      <c r="B45" s="8" t="s">
        <v>129</v>
      </c>
      <c r="C45" s="5">
        <v>11280</v>
      </c>
      <c r="D45" s="5">
        <v>13000</v>
      </c>
      <c r="E45" s="5">
        <f t="shared" si="6"/>
        <v>1720</v>
      </c>
      <c r="F45" s="5">
        <f t="shared" si="7"/>
        <v>15.248226950354621</v>
      </c>
      <c r="G45" s="1"/>
    </row>
    <row r="46" spans="1:7" ht="15.6">
      <c r="A46" s="4" t="s">
        <v>41</v>
      </c>
      <c r="B46" s="8" t="s">
        <v>42</v>
      </c>
      <c r="C46" s="5">
        <v>1196792</v>
      </c>
      <c r="D46" s="5">
        <v>1000000</v>
      </c>
      <c r="E46" s="5">
        <f t="shared" si="6"/>
        <v>-196792</v>
      </c>
      <c r="F46" s="5">
        <f t="shared" si="7"/>
        <v>-16.443291733233508</v>
      </c>
      <c r="G46" s="1"/>
    </row>
    <row r="47" spans="1:7" ht="15.6">
      <c r="A47" s="4" t="s">
        <v>9</v>
      </c>
      <c r="B47" s="8" t="s">
        <v>10</v>
      </c>
      <c r="C47" s="5">
        <v>1193690</v>
      </c>
      <c r="D47" s="5">
        <v>1050000</v>
      </c>
      <c r="E47" s="5">
        <f t="shared" si="6"/>
        <v>-143690</v>
      </c>
      <c r="F47" s="5">
        <f t="shared" si="7"/>
        <v>-12.03746366309511</v>
      </c>
      <c r="G47" s="1"/>
    </row>
    <row r="48" spans="1:7" ht="15.6">
      <c r="A48" s="4" t="s">
        <v>11</v>
      </c>
      <c r="B48" s="8" t="s">
        <v>12</v>
      </c>
      <c r="C48" s="5">
        <v>71916</v>
      </c>
      <c r="D48" s="5">
        <v>104400</v>
      </c>
      <c r="E48" s="5">
        <f t="shared" si="6"/>
        <v>32484</v>
      </c>
      <c r="F48" s="5">
        <f t="shared" si="7"/>
        <v>45.169364258301357</v>
      </c>
      <c r="G48" s="1"/>
    </row>
    <row r="49" spans="1:7" ht="15.6">
      <c r="A49" s="4" t="s">
        <v>13</v>
      </c>
      <c r="B49" s="8" t="s">
        <v>14</v>
      </c>
      <c r="C49" s="5">
        <v>2218464</v>
      </c>
      <c r="D49" s="5">
        <v>2489565</v>
      </c>
      <c r="E49" s="5">
        <f t="shared" si="6"/>
        <v>271101</v>
      </c>
      <c r="F49" s="5">
        <f t="shared" si="7"/>
        <v>12.220211822233765</v>
      </c>
      <c r="G49" s="1"/>
    </row>
    <row r="50" spans="1:7" ht="16.2" customHeight="1">
      <c r="A50" s="4" t="s">
        <v>15</v>
      </c>
      <c r="B50" s="8" t="s">
        <v>16</v>
      </c>
      <c r="C50" s="5">
        <v>524665</v>
      </c>
      <c r="D50" s="5">
        <v>755006</v>
      </c>
      <c r="E50" s="5">
        <f t="shared" si="6"/>
        <v>230341</v>
      </c>
      <c r="F50" s="5">
        <f t="shared" si="7"/>
        <v>43.902490160388055</v>
      </c>
      <c r="G50" s="1"/>
    </row>
    <row r="51" spans="1:7" ht="15.6">
      <c r="A51" s="4" t="s">
        <v>17</v>
      </c>
      <c r="B51" s="8" t="s">
        <v>18</v>
      </c>
      <c r="C51" s="5">
        <v>1320495</v>
      </c>
      <c r="D51" s="5">
        <v>1396168</v>
      </c>
      <c r="E51" s="5">
        <f t="shared" si="6"/>
        <v>75673</v>
      </c>
      <c r="F51" s="5">
        <f t="shared" si="7"/>
        <v>5.7306540350398905</v>
      </c>
      <c r="G51" s="1"/>
    </row>
    <row r="52" spans="1:7" ht="15.6">
      <c r="A52" s="4" t="s">
        <v>43</v>
      </c>
      <c r="B52" s="8" t="s">
        <v>44</v>
      </c>
      <c r="C52" s="5">
        <v>1494876</v>
      </c>
      <c r="D52" s="5">
        <v>1243278</v>
      </c>
      <c r="E52" s="5">
        <f t="shared" si="6"/>
        <v>-251598</v>
      </c>
      <c r="F52" s="5">
        <f t="shared" si="7"/>
        <v>-16.830693649506713</v>
      </c>
      <c r="G52" s="1"/>
    </row>
    <row r="53" spans="1:7" ht="17.399999999999999" customHeight="1">
      <c r="A53" s="4" t="s">
        <v>19</v>
      </c>
      <c r="B53" s="8" t="s">
        <v>20</v>
      </c>
      <c r="C53" s="5">
        <v>506060</v>
      </c>
      <c r="D53" s="5">
        <v>638711</v>
      </c>
      <c r="E53" s="5">
        <f t="shared" si="6"/>
        <v>132651</v>
      </c>
      <c r="F53" s="5">
        <f t="shared" si="7"/>
        <v>26.212504446113115</v>
      </c>
      <c r="G53" s="1"/>
    </row>
    <row r="54" spans="1:7" ht="15.6">
      <c r="A54" s="4" t="s">
        <v>25</v>
      </c>
      <c r="B54" s="8" t="s">
        <v>26</v>
      </c>
      <c r="C54" s="5">
        <v>28160</v>
      </c>
      <c r="D54" s="5">
        <v>28160</v>
      </c>
      <c r="E54" s="5">
        <f t="shared" si="6"/>
        <v>0</v>
      </c>
      <c r="F54" s="5">
        <f t="shared" si="7"/>
        <v>0</v>
      </c>
      <c r="G54" s="1"/>
    </row>
    <row r="55" spans="1:7" ht="15.6">
      <c r="A55" s="6" t="s">
        <v>48</v>
      </c>
      <c r="B55" s="9" t="s">
        <v>135</v>
      </c>
      <c r="C55" s="7">
        <f>SUM(C56:C69)</f>
        <v>16430940</v>
      </c>
      <c r="D55" s="7">
        <f>SUM(D56:D69)</f>
        <v>16440497</v>
      </c>
      <c r="E55" s="7">
        <f>D55-C55</f>
        <v>9557</v>
      </c>
      <c r="F55" s="7">
        <f>D55/C55*100-100</f>
        <v>5.8164657651957441E-2</v>
      </c>
      <c r="G55" s="1"/>
    </row>
    <row r="56" spans="1:7" ht="15.6">
      <c r="A56" s="4" t="s">
        <v>4</v>
      </c>
      <c r="B56" s="8" t="s">
        <v>5</v>
      </c>
      <c r="C56" s="5">
        <v>5221027</v>
      </c>
      <c r="D56" s="5">
        <v>5862897</v>
      </c>
      <c r="E56" s="5">
        <f t="shared" ref="E56:E69" si="8">D56-C56</f>
        <v>641870</v>
      </c>
      <c r="F56" s="5">
        <f t="shared" ref="F56:F69" si="9">D56/C56*100-100</f>
        <v>12.293941402716356</v>
      </c>
      <c r="G56" s="1"/>
    </row>
    <row r="57" spans="1:7" ht="15.6">
      <c r="A57" s="4" t="s">
        <v>6</v>
      </c>
      <c r="B57" s="8" t="s">
        <v>7</v>
      </c>
      <c r="C57" s="5">
        <v>1177299</v>
      </c>
      <c r="D57" s="5">
        <v>1275210</v>
      </c>
      <c r="E57" s="5">
        <f t="shared" si="8"/>
        <v>97911</v>
      </c>
      <c r="F57" s="5">
        <f t="shared" si="9"/>
        <v>8.3165788809809555</v>
      </c>
      <c r="G57" s="1"/>
    </row>
    <row r="58" spans="1:7" ht="15.6">
      <c r="A58" s="4" t="s">
        <v>8</v>
      </c>
      <c r="B58" s="8" t="s">
        <v>91</v>
      </c>
      <c r="C58" s="5">
        <f>868713-10000</f>
        <v>858713</v>
      </c>
      <c r="D58" s="5">
        <v>912900</v>
      </c>
      <c r="E58" s="5">
        <f t="shared" si="8"/>
        <v>54187</v>
      </c>
      <c r="F58" s="5">
        <f t="shared" si="9"/>
        <v>6.3102573269532485</v>
      </c>
      <c r="G58" s="1"/>
    </row>
    <row r="59" spans="1:7" ht="15.6">
      <c r="A59" s="4" t="s">
        <v>40</v>
      </c>
      <c r="B59" s="8" t="s">
        <v>129</v>
      </c>
      <c r="C59" s="5">
        <v>21870</v>
      </c>
      <c r="D59" s="5">
        <v>24300</v>
      </c>
      <c r="E59" s="5">
        <f t="shared" si="8"/>
        <v>2430</v>
      </c>
      <c r="F59" s="5">
        <f t="shared" si="9"/>
        <v>11.111111111111114</v>
      </c>
      <c r="G59" s="1"/>
    </row>
    <row r="60" spans="1:7" ht="15.6">
      <c r="A60" s="4" t="s">
        <v>41</v>
      </c>
      <c r="B60" s="8" t="s">
        <v>42</v>
      </c>
      <c r="C60" s="5">
        <f>1941989-189504</f>
        <v>1752485</v>
      </c>
      <c r="D60" s="5">
        <v>1500000</v>
      </c>
      <c r="E60" s="5">
        <f t="shared" si="8"/>
        <v>-252485</v>
      </c>
      <c r="F60" s="5">
        <f t="shared" si="9"/>
        <v>-14.407255982219539</v>
      </c>
      <c r="G60" s="1"/>
    </row>
    <row r="61" spans="1:7" ht="15.6">
      <c r="A61" s="4" t="s">
        <v>9</v>
      </c>
      <c r="B61" s="8" t="s">
        <v>10</v>
      </c>
      <c r="C61" s="5">
        <f>1276434-10330</f>
        <v>1266104</v>
      </c>
      <c r="D61" s="5">
        <v>1118890</v>
      </c>
      <c r="E61" s="5">
        <f t="shared" si="8"/>
        <v>-147214</v>
      </c>
      <c r="F61" s="5">
        <f t="shared" si="9"/>
        <v>-11.62732287395032</v>
      </c>
      <c r="G61" s="1"/>
    </row>
    <row r="62" spans="1:7" ht="15.6">
      <c r="A62" s="4" t="s">
        <v>11</v>
      </c>
      <c r="B62" s="8" t="s">
        <v>12</v>
      </c>
      <c r="C62" s="5">
        <v>164875</v>
      </c>
      <c r="D62" s="5">
        <v>301800</v>
      </c>
      <c r="E62" s="5">
        <f t="shared" si="8"/>
        <v>136925</v>
      </c>
      <c r="F62" s="5">
        <f t="shared" si="9"/>
        <v>83.047763457164507</v>
      </c>
      <c r="G62" s="1"/>
    </row>
    <row r="63" spans="1:7" ht="15.6">
      <c r="A63" s="4" t="s">
        <v>13</v>
      </c>
      <c r="B63" s="8" t="s">
        <v>14</v>
      </c>
      <c r="C63" s="5">
        <v>3955443</v>
      </c>
      <c r="D63" s="5">
        <v>3681057</v>
      </c>
      <c r="E63" s="5">
        <f t="shared" si="8"/>
        <v>-274386</v>
      </c>
      <c r="F63" s="5">
        <f t="shared" si="9"/>
        <v>-6.9369221096094691</v>
      </c>
      <c r="G63" s="1"/>
    </row>
    <row r="64" spans="1:7" ht="18" customHeight="1">
      <c r="A64" s="4" t="s">
        <v>15</v>
      </c>
      <c r="B64" s="8" t="s">
        <v>16</v>
      </c>
      <c r="C64" s="5">
        <v>280644</v>
      </c>
      <c r="D64" s="5">
        <v>288116</v>
      </c>
      <c r="E64" s="5">
        <f t="shared" si="8"/>
        <v>7472</v>
      </c>
      <c r="F64" s="5">
        <f t="shared" si="9"/>
        <v>2.6624477986345596</v>
      </c>
      <c r="G64" s="1"/>
    </row>
    <row r="65" spans="1:7" ht="15.6">
      <c r="A65" s="4" t="s">
        <v>17</v>
      </c>
      <c r="B65" s="8" t="s">
        <v>18</v>
      </c>
      <c r="C65" s="5">
        <v>599564</v>
      </c>
      <c r="D65" s="5">
        <v>620753</v>
      </c>
      <c r="E65" s="5">
        <f t="shared" si="8"/>
        <v>21189</v>
      </c>
      <c r="F65" s="5">
        <f t="shared" si="9"/>
        <v>3.5340680894783532</v>
      </c>
      <c r="G65" s="1"/>
    </row>
    <row r="66" spans="1:7" ht="15.6">
      <c r="A66" s="4" t="s">
        <v>43</v>
      </c>
      <c r="B66" s="8" t="s">
        <v>44</v>
      </c>
      <c r="C66" s="5">
        <v>1037770</v>
      </c>
      <c r="D66" s="5">
        <v>740110</v>
      </c>
      <c r="E66" s="5">
        <f t="shared" si="8"/>
        <v>-297660</v>
      </c>
      <c r="F66" s="5">
        <f t="shared" si="9"/>
        <v>-28.682656079863563</v>
      </c>
      <c r="G66" s="1"/>
    </row>
    <row r="67" spans="1:7" ht="16.2" customHeight="1">
      <c r="A67" s="4" t="s">
        <v>19</v>
      </c>
      <c r="B67" s="8" t="s">
        <v>20</v>
      </c>
      <c r="C67" s="5">
        <v>25686</v>
      </c>
      <c r="D67" s="5">
        <v>44964</v>
      </c>
      <c r="E67" s="5">
        <f t="shared" si="8"/>
        <v>19278</v>
      </c>
      <c r="F67" s="5">
        <f t="shared" si="9"/>
        <v>75.052557813594944</v>
      </c>
      <c r="G67" s="1"/>
    </row>
    <row r="68" spans="1:7" ht="15.6">
      <c r="A68" s="4" t="s">
        <v>23</v>
      </c>
      <c r="B68" s="8" t="s">
        <v>24</v>
      </c>
      <c r="C68" s="5">
        <v>54460</v>
      </c>
      <c r="D68" s="5">
        <v>54500</v>
      </c>
      <c r="E68" s="5">
        <f t="shared" si="8"/>
        <v>40</v>
      </c>
      <c r="F68" s="5">
        <f t="shared" si="9"/>
        <v>7.3448402497263032E-2</v>
      </c>
      <c r="G68" s="1"/>
    </row>
    <row r="69" spans="1:7" ht="15.6">
      <c r="A69" s="4" t="s">
        <v>25</v>
      </c>
      <c r="B69" s="8" t="s">
        <v>26</v>
      </c>
      <c r="C69" s="5">
        <v>15000</v>
      </c>
      <c r="D69" s="5">
        <v>15000</v>
      </c>
      <c r="E69" s="5">
        <f t="shared" si="8"/>
        <v>0</v>
      </c>
      <c r="F69" s="5">
        <f t="shared" si="9"/>
        <v>0</v>
      </c>
      <c r="G69" s="1"/>
    </row>
    <row r="70" spans="1:7" ht="33.6" customHeight="1">
      <c r="A70" s="14">
        <v>1020</v>
      </c>
      <c r="B70" s="15" t="s">
        <v>136</v>
      </c>
      <c r="C70" s="7">
        <v>209834</v>
      </c>
      <c r="D70" s="7">
        <v>220000</v>
      </c>
      <c r="E70" s="7">
        <f>D70-C70</f>
        <v>10166</v>
      </c>
      <c r="F70" s="7">
        <f>D70/C70*100-100</f>
        <v>4.8447820658234662</v>
      </c>
      <c r="G70" s="1"/>
    </row>
    <row r="71" spans="1:7" ht="32.4" customHeight="1">
      <c r="A71" s="14">
        <v>3140</v>
      </c>
      <c r="B71" s="15" t="s">
        <v>147</v>
      </c>
      <c r="C71" s="7">
        <v>1075918</v>
      </c>
      <c r="D71" s="7">
        <v>1450000</v>
      </c>
      <c r="E71" s="7">
        <f>D71-C71</f>
        <v>374082</v>
      </c>
      <c r="F71" s="7">
        <f>D71/C71*100-100</f>
        <v>34.76863478443525</v>
      </c>
      <c r="G71" s="1"/>
    </row>
    <row r="72" spans="1:7" ht="15.6">
      <c r="A72" s="6" t="s">
        <v>49</v>
      </c>
      <c r="B72" s="9" t="s">
        <v>137</v>
      </c>
      <c r="C72" s="7">
        <f>SUM(C73:C82)</f>
        <v>3065989</v>
      </c>
      <c r="D72" s="7">
        <f>SUM(D73:D82)</f>
        <v>3697162</v>
      </c>
      <c r="E72" s="7">
        <f>D72-C72</f>
        <v>631173</v>
      </c>
      <c r="F72" s="7">
        <f>D72/C72*100-100</f>
        <v>20.586277380642912</v>
      </c>
      <c r="G72" s="1"/>
    </row>
    <row r="73" spans="1:7" ht="15.6">
      <c r="A73" s="4" t="s">
        <v>4</v>
      </c>
      <c r="B73" s="8" t="s">
        <v>5</v>
      </c>
      <c r="C73" s="5">
        <v>2139464</v>
      </c>
      <c r="D73" s="5">
        <v>2599791</v>
      </c>
      <c r="E73" s="5">
        <f t="shared" ref="E73:E82" si="10">D73-C73</f>
        <v>460327</v>
      </c>
      <c r="F73" s="5">
        <f t="shared" ref="F73:F82" si="11">D73/C73*100-100</f>
        <v>21.515996529972</v>
      </c>
      <c r="G73" s="1"/>
    </row>
    <row r="74" spans="1:7" ht="15.6">
      <c r="A74" s="4" t="s">
        <v>6</v>
      </c>
      <c r="B74" s="8" t="s">
        <v>7</v>
      </c>
      <c r="C74" s="5">
        <v>463020</v>
      </c>
      <c r="D74" s="5">
        <v>571954</v>
      </c>
      <c r="E74" s="5">
        <f t="shared" si="10"/>
        <v>108934</v>
      </c>
      <c r="F74" s="5">
        <f t="shared" si="11"/>
        <v>23.526845492635303</v>
      </c>
      <c r="G74" s="1"/>
    </row>
    <row r="75" spans="1:7" ht="15.6">
      <c r="A75" s="4" t="s">
        <v>8</v>
      </c>
      <c r="B75" s="8" t="s">
        <v>91</v>
      </c>
      <c r="C75" s="5">
        <v>118442</v>
      </c>
      <c r="D75" s="5">
        <v>120000</v>
      </c>
      <c r="E75" s="5">
        <f t="shared" si="10"/>
        <v>1558</v>
      </c>
      <c r="F75" s="5">
        <f t="shared" si="11"/>
        <v>1.3154117627192932</v>
      </c>
      <c r="G75" s="1"/>
    </row>
    <row r="76" spans="1:7" ht="15.6">
      <c r="A76" s="4" t="s">
        <v>40</v>
      </c>
      <c r="B76" s="8" t="s">
        <v>129</v>
      </c>
      <c r="C76" s="5">
        <v>367</v>
      </c>
      <c r="D76" s="5">
        <v>300</v>
      </c>
      <c r="E76" s="5">
        <f t="shared" si="10"/>
        <v>-67</v>
      </c>
      <c r="F76" s="5">
        <f t="shared" si="11"/>
        <v>-18.256130790190738</v>
      </c>
      <c r="G76" s="1"/>
    </row>
    <row r="77" spans="1:7" ht="15.6">
      <c r="A77" s="4" t="s">
        <v>9</v>
      </c>
      <c r="B77" s="8" t="s">
        <v>10</v>
      </c>
      <c r="C77" s="5">
        <v>42614</v>
      </c>
      <c r="D77" s="5">
        <v>101060</v>
      </c>
      <c r="E77" s="5">
        <f t="shared" si="10"/>
        <v>58446</v>
      </c>
      <c r="F77" s="5">
        <f t="shared" si="11"/>
        <v>137.1521096353311</v>
      </c>
      <c r="G77" s="1"/>
    </row>
    <row r="78" spans="1:7" ht="15.6">
      <c r="A78" s="4" t="s">
        <v>11</v>
      </c>
      <c r="B78" s="8" t="s">
        <v>12</v>
      </c>
      <c r="C78" s="5">
        <v>66494</v>
      </c>
      <c r="D78" s="5">
        <v>78320</v>
      </c>
      <c r="E78" s="5">
        <f t="shared" si="10"/>
        <v>11826</v>
      </c>
      <c r="F78" s="5">
        <f t="shared" si="11"/>
        <v>17.785063313983215</v>
      </c>
      <c r="G78" s="1"/>
    </row>
    <row r="79" spans="1:7" ht="15.6">
      <c r="A79" s="4" t="s">
        <v>13</v>
      </c>
      <c r="B79" s="8" t="s">
        <v>14</v>
      </c>
      <c r="C79" s="5">
        <v>115815</v>
      </c>
      <c r="D79" s="5">
        <v>133493</v>
      </c>
      <c r="E79" s="5">
        <f t="shared" si="10"/>
        <v>17678</v>
      </c>
      <c r="F79" s="5">
        <f t="shared" si="11"/>
        <v>15.263998618486369</v>
      </c>
      <c r="G79" s="1"/>
    </row>
    <row r="80" spans="1:7" ht="15.6" customHeight="1">
      <c r="A80" s="4" t="s">
        <v>15</v>
      </c>
      <c r="B80" s="8" t="s">
        <v>16</v>
      </c>
      <c r="C80" s="5">
        <v>13148</v>
      </c>
      <c r="D80" s="5">
        <v>14417</v>
      </c>
      <c r="E80" s="5">
        <f t="shared" si="10"/>
        <v>1269</v>
      </c>
      <c r="F80" s="5">
        <f t="shared" si="11"/>
        <v>9.6516580468512387</v>
      </c>
      <c r="G80" s="1"/>
    </row>
    <row r="81" spans="1:7" ht="15.6">
      <c r="A81" s="4" t="s">
        <v>17</v>
      </c>
      <c r="B81" s="8" t="s">
        <v>18</v>
      </c>
      <c r="C81" s="5">
        <v>22438</v>
      </c>
      <c r="D81" s="5">
        <v>24341</v>
      </c>
      <c r="E81" s="5">
        <f t="shared" si="10"/>
        <v>1903</v>
      </c>
      <c r="F81" s="5">
        <f t="shared" si="11"/>
        <v>8.4811480524110863</v>
      </c>
      <c r="G81" s="1"/>
    </row>
    <row r="82" spans="1:7" ht="15.6">
      <c r="A82" s="4" t="s">
        <v>43</v>
      </c>
      <c r="B82" s="8" t="s">
        <v>44</v>
      </c>
      <c r="C82" s="5">
        <v>84187</v>
      </c>
      <c r="D82" s="5">
        <v>53486</v>
      </c>
      <c r="E82" s="5">
        <f t="shared" si="10"/>
        <v>-30701</v>
      </c>
      <c r="F82" s="5">
        <f t="shared" si="11"/>
        <v>-36.467625642913994</v>
      </c>
      <c r="G82" s="1"/>
    </row>
    <row r="83" spans="1:7" ht="15.6">
      <c r="A83" s="6" t="s">
        <v>50</v>
      </c>
      <c r="B83" s="9" t="s">
        <v>138</v>
      </c>
      <c r="C83" s="7">
        <f>SUM(C84:C91)</f>
        <v>814446</v>
      </c>
      <c r="D83" s="7">
        <f>SUM(D84:D91)</f>
        <v>1046127</v>
      </c>
      <c r="E83" s="7">
        <f>D83-C83</f>
        <v>231681</v>
      </c>
      <c r="F83" s="7">
        <f>D83/C83*100-100</f>
        <v>28.446453171849328</v>
      </c>
      <c r="G83" s="1"/>
    </row>
    <row r="84" spans="1:7" ht="15.6">
      <c r="A84" s="4" t="s">
        <v>4</v>
      </c>
      <c r="B84" s="8" t="s">
        <v>5</v>
      </c>
      <c r="C84" s="5">
        <v>636199</v>
      </c>
      <c r="D84" s="5">
        <v>816598</v>
      </c>
      <c r="E84" s="5">
        <f t="shared" ref="E84:E91" si="12">D84-C84</f>
        <v>180399</v>
      </c>
      <c r="F84" s="5">
        <f t="shared" ref="F84:F91" si="13">D84/C84*100-100</f>
        <v>28.35575032340509</v>
      </c>
      <c r="G84" s="1"/>
    </row>
    <row r="85" spans="1:7" ht="15.6">
      <c r="A85" s="4" t="s">
        <v>6</v>
      </c>
      <c r="B85" s="8" t="s">
        <v>7</v>
      </c>
      <c r="C85" s="5">
        <v>126978</v>
      </c>
      <c r="D85" s="5">
        <v>163256</v>
      </c>
      <c r="E85" s="5">
        <f t="shared" si="12"/>
        <v>36278</v>
      </c>
      <c r="F85" s="5">
        <f t="shared" si="13"/>
        <v>28.570303517144708</v>
      </c>
      <c r="G85" s="1"/>
    </row>
    <row r="86" spans="1:7" ht="15.6">
      <c r="A86" s="4" t="s">
        <v>8</v>
      </c>
      <c r="B86" s="8" t="s">
        <v>91</v>
      </c>
      <c r="C86" s="5">
        <v>16069</v>
      </c>
      <c r="D86" s="5">
        <v>5900</v>
      </c>
      <c r="E86" s="5">
        <f t="shared" si="12"/>
        <v>-10169</v>
      </c>
      <c r="F86" s="5">
        <f t="shared" si="13"/>
        <v>-63.283340593689715</v>
      </c>
      <c r="G86" s="1"/>
    </row>
    <row r="87" spans="1:7" ht="15.6">
      <c r="A87" s="4" t="s">
        <v>9</v>
      </c>
      <c r="B87" s="8" t="s">
        <v>10</v>
      </c>
      <c r="C87" s="5">
        <v>3696</v>
      </c>
      <c r="D87" s="5">
        <v>16238</v>
      </c>
      <c r="E87" s="5">
        <f t="shared" si="12"/>
        <v>12542</v>
      </c>
      <c r="F87" s="5">
        <f t="shared" si="13"/>
        <v>339.33982683982686</v>
      </c>
      <c r="G87" s="1"/>
    </row>
    <row r="88" spans="1:7" ht="15.6">
      <c r="A88" s="4" t="s">
        <v>11</v>
      </c>
      <c r="B88" s="8" t="s">
        <v>12</v>
      </c>
      <c r="C88" s="5">
        <v>5992</v>
      </c>
      <c r="D88" s="5">
        <v>12240</v>
      </c>
      <c r="E88" s="5">
        <f t="shared" si="12"/>
        <v>6248</v>
      </c>
      <c r="F88" s="5">
        <f t="shared" si="13"/>
        <v>104.27236315086782</v>
      </c>
      <c r="G88" s="1"/>
    </row>
    <row r="89" spans="1:7" ht="15.6">
      <c r="A89" s="4" t="s">
        <v>13</v>
      </c>
      <c r="B89" s="8" t="s">
        <v>14</v>
      </c>
      <c r="C89" s="5">
        <v>14905</v>
      </c>
      <c r="D89" s="5">
        <v>20450</v>
      </c>
      <c r="E89" s="5">
        <f t="shared" si="12"/>
        <v>5545</v>
      </c>
      <c r="F89" s="5">
        <f t="shared" si="13"/>
        <v>37.202281113720232</v>
      </c>
      <c r="G89" s="1"/>
    </row>
    <row r="90" spans="1:7" ht="14.4" customHeight="1">
      <c r="A90" s="4" t="s">
        <v>15</v>
      </c>
      <c r="B90" s="8" t="s">
        <v>16</v>
      </c>
      <c r="C90" s="5">
        <v>2339</v>
      </c>
      <c r="D90" s="5">
        <v>2625</v>
      </c>
      <c r="E90" s="5">
        <f t="shared" si="12"/>
        <v>286</v>
      </c>
      <c r="F90" s="5">
        <f t="shared" si="13"/>
        <v>12.227447627191097</v>
      </c>
      <c r="G90" s="1"/>
    </row>
    <row r="91" spans="1:7" ht="15.6">
      <c r="A91" s="4" t="s">
        <v>17</v>
      </c>
      <c r="B91" s="8" t="s">
        <v>18</v>
      </c>
      <c r="C91" s="5">
        <v>8268</v>
      </c>
      <c r="D91" s="5">
        <v>8820</v>
      </c>
      <c r="E91" s="5">
        <f t="shared" si="12"/>
        <v>552</v>
      </c>
      <c r="F91" s="5">
        <f t="shared" si="13"/>
        <v>6.6763425253991215</v>
      </c>
      <c r="G91" s="1"/>
    </row>
    <row r="92" spans="1:7" ht="18.600000000000001" customHeight="1">
      <c r="A92" s="6" t="s">
        <v>51</v>
      </c>
      <c r="B92" s="9" t="s">
        <v>139</v>
      </c>
      <c r="C92" s="7">
        <f>SUM(C93:C100)</f>
        <v>1793421</v>
      </c>
      <c r="D92" s="7">
        <f>SUM(D93:D100)</f>
        <v>2120128</v>
      </c>
      <c r="E92" s="7">
        <f>D92-C92</f>
        <v>326707</v>
      </c>
      <c r="F92" s="7">
        <f>D92/C92*100-100</f>
        <v>18.216971921261106</v>
      </c>
      <c r="G92" s="1"/>
    </row>
    <row r="93" spans="1:7" ht="15.6">
      <c r="A93" s="4" t="s">
        <v>4</v>
      </c>
      <c r="B93" s="8" t="s">
        <v>5</v>
      </c>
      <c r="C93" s="5">
        <v>1392471</v>
      </c>
      <c r="D93" s="5">
        <v>1657645</v>
      </c>
      <c r="E93" s="5">
        <f t="shared" ref="E93:E100" si="14">D93-C93</f>
        <v>265174</v>
      </c>
      <c r="F93" s="5">
        <f t="shared" ref="F93:F100" si="15">D93/C93*100-100</f>
        <v>19.043412753299705</v>
      </c>
      <c r="G93" s="1"/>
    </row>
    <row r="94" spans="1:7" ht="15.6">
      <c r="A94" s="4" t="s">
        <v>6</v>
      </c>
      <c r="B94" s="8" t="s">
        <v>7</v>
      </c>
      <c r="C94" s="5">
        <v>294181</v>
      </c>
      <c r="D94" s="5">
        <v>350790</v>
      </c>
      <c r="E94" s="5">
        <f t="shared" si="14"/>
        <v>56609</v>
      </c>
      <c r="F94" s="5">
        <f t="shared" si="15"/>
        <v>19.242915076092615</v>
      </c>
      <c r="G94" s="1"/>
    </row>
    <row r="95" spans="1:7" ht="15.6">
      <c r="A95" s="4" t="s">
        <v>8</v>
      </c>
      <c r="B95" s="8" t="s">
        <v>91</v>
      </c>
      <c r="C95" s="5">
        <v>67348</v>
      </c>
      <c r="D95" s="5">
        <v>50000</v>
      </c>
      <c r="E95" s="5">
        <f t="shared" si="14"/>
        <v>-17348</v>
      </c>
      <c r="F95" s="5">
        <f t="shared" si="15"/>
        <v>-25.758745619765989</v>
      </c>
      <c r="G95" s="1"/>
    </row>
    <row r="96" spans="1:7" ht="15.6">
      <c r="A96" s="4" t="s">
        <v>9</v>
      </c>
      <c r="B96" s="8" t="s">
        <v>10</v>
      </c>
      <c r="C96" s="5">
        <v>8980</v>
      </c>
      <c r="D96" s="5">
        <v>23673</v>
      </c>
      <c r="E96" s="5">
        <f t="shared" si="14"/>
        <v>14693</v>
      </c>
      <c r="F96" s="5">
        <f t="shared" si="15"/>
        <v>163.61915367483294</v>
      </c>
      <c r="G96" s="1"/>
    </row>
    <row r="97" spans="1:7" ht="15.6">
      <c r="A97" s="4" t="s">
        <v>11</v>
      </c>
      <c r="B97" s="8" t="s">
        <v>12</v>
      </c>
      <c r="C97" s="5">
        <v>856</v>
      </c>
      <c r="D97" s="5">
        <v>960</v>
      </c>
      <c r="E97" s="5">
        <f t="shared" si="14"/>
        <v>104</v>
      </c>
      <c r="F97" s="5">
        <f t="shared" si="15"/>
        <v>12.149532710280369</v>
      </c>
      <c r="G97" s="1"/>
    </row>
    <row r="98" spans="1:7" ht="15.6">
      <c r="A98" s="4" t="s">
        <v>13</v>
      </c>
      <c r="B98" s="8" t="s">
        <v>14</v>
      </c>
      <c r="C98" s="5">
        <v>15583</v>
      </c>
      <c r="D98" s="5">
        <v>21860</v>
      </c>
      <c r="E98" s="5">
        <f t="shared" si="14"/>
        <v>6277</v>
      </c>
      <c r="F98" s="5">
        <f t="shared" si="15"/>
        <v>40.281075531027398</v>
      </c>
      <c r="G98" s="1"/>
    </row>
    <row r="99" spans="1:7" ht="16.2" customHeight="1">
      <c r="A99" s="4" t="s">
        <v>15</v>
      </c>
      <c r="B99" s="8" t="s">
        <v>16</v>
      </c>
      <c r="C99" s="5">
        <v>4526</v>
      </c>
      <c r="D99" s="5">
        <v>5065</v>
      </c>
      <c r="E99" s="5">
        <f t="shared" si="14"/>
        <v>539</v>
      </c>
      <c r="F99" s="5">
        <f t="shared" si="15"/>
        <v>11.908970393283241</v>
      </c>
      <c r="G99" s="1"/>
    </row>
    <row r="100" spans="1:7" ht="15.6">
      <c r="A100" s="4" t="s">
        <v>17</v>
      </c>
      <c r="B100" s="8" t="s">
        <v>18</v>
      </c>
      <c r="C100" s="5">
        <v>9476</v>
      </c>
      <c r="D100" s="5">
        <v>10135</v>
      </c>
      <c r="E100" s="5">
        <f t="shared" si="14"/>
        <v>659</v>
      </c>
      <c r="F100" s="5">
        <f t="shared" si="15"/>
        <v>6.9544111439425933</v>
      </c>
      <c r="G100" s="1"/>
    </row>
    <row r="101" spans="1:7" ht="15.6">
      <c r="A101" s="6" t="s">
        <v>52</v>
      </c>
      <c r="B101" s="9" t="s">
        <v>140</v>
      </c>
      <c r="C101" s="7">
        <f>C102</f>
        <v>5430</v>
      </c>
      <c r="D101" s="7">
        <f>D102</f>
        <v>19910</v>
      </c>
      <c r="E101" s="7">
        <f>D101-C101</f>
        <v>14480</v>
      </c>
      <c r="F101" s="7">
        <f>D101/C101*100-100</f>
        <v>266.66666666666663</v>
      </c>
      <c r="G101" s="1"/>
    </row>
    <row r="102" spans="1:7" ht="15.6">
      <c r="A102" s="4" t="s">
        <v>23</v>
      </c>
      <c r="B102" s="8" t="s">
        <v>24</v>
      </c>
      <c r="C102" s="5">
        <v>5430</v>
      </c>
      <c r="D102" s="5">
        <v>19910</v>
      </c>
      <c r="E102" s="5">
        <f t="shared" ref="E102" si="16">D102-C102</f>
        <v>14480</v>
      </c>
      <c r="F102" s="5">
        <f t="shared" ref="F102" si="17">D102/C102*100-100</f>
        <v>266.66666666666663</v>
      </c>
      <c r="G102" s="1"/>
    </row>
    <row r="103" spans="1:7" ht="17.399999999999999" customHeight="1">
      <c r="A103" s="6" t="s">
        <v>53</v>
      </c>
      <c r="B103" s="9" t="s">
        <v>141</v>
      </c>
      <c r="C103" s="7">
        <f>SUM(C104:C111)</f>
        <v>81314</v>
      </c>
      <c r="D103" s="7">
        <f>SUM(D104:D111)</f>
        <v>119661</v>
      </c>
      <c r="E103" s="7">
        <f>D103-C103</f>
        <v>38347</v>
      </c>
      <c r="F103" s="7">
        <f>D103/C103*100-100</f>
        <v>47.159160784120814</v>
      </c>
      <c r="G103" s="1"/>
    </row>
    <row r="104" spans="1:7" ht="15.6">
      <c r="A104" s="4" t="s">
        <v>4</v>
      </c>
      <c r="B104" s="8" t="s">
        <v>5</v>
      </c>
      <c r="C104" s="5">
        <v>36275</v>
      </c>
      <c r="D104" s="5">
        <v>61222</v>
      </c>
      <c r="E104" s="5">
        <f t="shared" ref="E104:E113" si="18">D104-C104</f>
        <v>24947</v>
      </c>
      <c r="F104" s="5">
        <f t="shared" ref="F104:F113" si="19">D104/C104*100-100</f>
        <v>68.771881461061355</v>
      </c>
      <c r="G104" s="1"/>
    </row>
    <row r="105" spans="1:7" ht="15.6">
      <c r="A105" s="4" t="s">
        <v>6</v>
      </c>
      <c r="B105" s="8" t="s">
        <v>7</v>
      </c>
      <c r="C105" s="5">
        <v>13519</v>
      </c>
      <c r="D105" s="5">
        <v>13469</v>
      </c>
      <c r="E105" s="5">
        <f t="shared" si="18"/>
        <v>-50</v>
      </c>
      <c r="F105" s="5">
        <f t="shared" si="19"/>
        <v>-0.3698498409645623</v>
      </c>
      <c r="G105" s="1"/>
    </row>
    <row r="106" spans="1:7" ht="15.6">
      <c r="A106" s="4" t="s">
        <v>8</v>
      </c>
      <c r="B106" s="8" t="s">
        <v>91</v>
      </c>
      <c r="C106" s="5">
        <v>6700</v>
      </c>
      <c r="D106" s="5">
        <v>10000</v>
      </c>
      <c r="E106" s="5">
        <f t="shared" si="18"/>
        <v>3300</v>
      </c>
      <c r="F106" s="5">
        <f t="shared" si="19"/>
        <v>49.25373134328359</v>
      </c>
      <c r="G106" s="1"/>
    </row>
    <row r="107" spans="1:7" ht="15.6">
      <c r="A107" s="4" t="s">
        <v>9</v>
      </c>
      <c r="B107" s="8" t="s">
        <v>10</v>
      </c>
      <c r="C107" s="5">
        <v>4320</v>
      </c>
      <c r="D107" s="5">
        <v>6000</v>
      </c>
      <c r="E107" s="5">
        <f t="shared" si="18"/>
        <v>1680</v>
      </c>
      <c r="F107" s="5">
        <f t="shared" si="19"/>
        <v>38.888888888888886</v>
      </c>
      <c r="G107" s="1"/>
    </row>
    <row r="108" spans="1:7" ht="15.6">
      <c r="A108" s="4" t="s">
        <v>11</v>
      </c>
      <c r="B108" s="8" t="s">
        <v>12</v>
      </c>
      <c r="C108" s="5">
        <v>5500</v>
      </c>
      <c r="D108" s="5">
        <v>6000</v>
      </c>
      <c r="E108" s="5">
        <f t="shared" si="18"/>
        <v>500</v>
      </c>
      <c r="F108" s="5">
        <f t="shared" si="19"/>
        <v>9.0909090909090793</v>
      </c>
      <c r="G108" s="1"/>
    </row>
    <row r="109" spans="1:7" ht="15.6">
      <c r="A109" s="4" t="s">
        <v>13</v>
      </c>
      <c r="B109" s="8" t="s">
        <v>14</v>
      </c>
      <c r="C109" s="5">
        <v>10000</v>
      </c>
      <c r="D109" s="5">
        <v>14103</v>
      </c>
      <c r="E109" s="5">
        <f t="shared" si="18"/>
        <v>4103</v>
      </c>
      <c r="F109" s="5">
        <f t="shared" si="19"/>
        <v>41.03</v>
      </c>
      <c r="G109" s="1"/>
    </row>
    <row r="110" spans="1:7" ht="18.600000000000001" customHeight="1">
      <c r="A110" s="4" t="s">
        <v>15</v>
      </c>
      <c r="B110" s="8" t="s">
        <v>16</v>
      </c>
      <c r="C110" s="5">
        <v>1000</v>
      </c>
      <c r="D110" s="5">
        <v>2307</v>
      </c>
      <c r="E110" s="5">
        <f t="shared" si="18"/>
        <v>1307</v>
      </c>
      <c r="F110" s="5">
        <f t="shared" si="19"/>
        <v>130.69999999999999</v>
      </c>
      <c r="G110" s="1"/>
    </row>
    <row r="111" spans="1:7" ht="15.6">
      <c r="A111" s="4" t="s">
        <v>17</v>
      </c>
      <c r="B111" s="8" t="s">
        <v>18</v>
      </c>
      <c r="C111" s="5">
        <v>4000</v>
      </c>
      <c r="D111" s="5">
        <v>6560</v>
      </c>
      <c r="E111" s="5">
        <f t="shared" si="18"/>
        <v>2560</v>
      </c>
      <c r="F111" s="5">
        <f t="shared" si="19"/>
        <v>64</v>
      </c>
      <c r="G111" s="1"/>
    </row>
    <row r="112" spans="1:7" ht="31.2">
      <c r="A112" s="6" t="s">
        <v>31</v>
      </c>
      <c r="B112" s="9" t="s">
        <v>142</v>
      </c>
      <c r="C112" s="7">
        <v>91000</v>
      </c>
      <c r="D112" s="7">
        <v>100000</v>
      </c>
      <c r="E112" s="7">
        <f t="shared" si="18"/>
        <v>9000</v>
      </c>
      <c r="F112" s="7">
        <f t="shared" si="19"/>
        <v>9.8901098901098976</v>
      </c>
      <c r="G112" s="1"/>
    </row>
    <row r="113" spans="1:7" ht="24" customHeight="1">
      <c r="A113" s="6" t="s">
        <v>31</v>
      </c>
      <c r="B113" s="9" t="s">
        <v>143</v>
      </c>
      <c r="C113" s="7">
        <v>117500</v>
      </c>
      <c r="D113" s="7">
        <v>120000</v>
      </c>
      <c r="E113" s="7">
        <f t="shared" si="18"/>
        <v>2500</v>
      </c>
      <c r="F113" s="7">
        <f t="shared" si="19"/>
        <v>2.1276595744680833</v>
      </c>
      <c r="G113" s="1"/>
    </row>
    <row r="114" spans="1:7" ht="15.6" customHeight="1">
      <c r="A114" s="6" t="s">
        <v>33</v>
      </c>
      <c r="B114" s="9" t="s">
        <v>144</v>
      </c>
      <c r="C114" s="7">
        <v>468947</v>
      </c>
      <c r="D114" s="7">
        <v>500000</v>
      </c>
      <c r="E114" s="7">
        <f t="shared" ref="E114" si="20">D114-C114</f>
        <v>31053</v>
      </c>
      <c r="F114" s="7">
        <f t="shared" ref="F114" si="21">D114/C114*100-100</f>
        <v>6.6218570542086752</v>
      </c>
      <c r="G114" s="1"/>
    </row>
    <row r="115" spans="1:7" ht="14.4" customHeight="1">
      <c r="A115" s="6" t="s">
        <v>34</v>
      </c>
      <c r="B115" s="9" t="s">
        <v>145</v>
      </c>
      <c r="C115" s="7">
        <v>99703</v>
      </c>
      <c r="D115" s="7">
        <v>100000</v>
      </c>
      <c r="E115" s="7">
        <f t="shared" ref="E115" si="22">D115-C115</f>
        <v>297</v>
      </c>
      <c r="F115" s="7">
        <f t="shared" ref="F115" si="23">D115/C115*100-100</f>
        <v>0.29788471761129642</v>
      </c>
      <c r="G115" s="1"/>
    </row>
    <row r="116" spans="1:7" ht="15.6">
      <c r="A116" s="6" t="s">
        <v>54</v>
      </c>
      <c r="B116" s="9" t="s">
        <v>146</v>
      </c>
      <c r="C116" s="7">
        <f>SUM(C117:C126)</f>
        <v>2761860</v>
      </c>
      <c r="D116" s="7">
        <f>SUM(D117:D126)</f>
        <v>3668551</v>
      </c>
      <c r="E116" s="7">
        <f t="shared" ref="E116" si="24">D116-C116</f>
        <v>906691</v>
      </c>
      <c r="F116" s="7">
        <f t="shared" ref="F116" si="25">D116/C116*100-100</f>
        <v>32.828999297574825</v>
      </c>
      <c r="G116" s="1"/>
    </row>
    <row r="117" spans="1:7" ht="15.6">
      <c r="A117" s="4" t="s">
        <v>4</v>
      </c>
      <c r="B117" s="8" t="s">
        <v>5</v>
      </c>
      <c r="C117" s="5">
        <v>1877637</v>
      </c>
      <c r="D117" s="5">
        <v>2631617</v>
      </c>
      <c r="E117" s="5">
        <f t="shared" ref="E117:E126" si="26">D117-C117</f>
        <v>753980</v>
      </c>
      <c r="F117" s="5">
        <f t="shared" ref="F117:F126" si="27">D117/C117*100-100</f>
        <v>40.155791561414702</v>
      </c>
      <c r="G117" s="1"/>
    </row>
    <row r="118" spans="1:7" ht="15.6">
      <c r="A118" s="4" t="s">
        <v>6</v>
      </c>
      <c r="B118" s="8" t="s">
        <v>7</v>
      </c>
      <c r="C118" s="5">
        <v>408010</v>
      </c>
      <c r="D118" s="5">
        <v>578957</v>
      </c>
      <c r="E118" s="5">
        <f t="shared" si="26"/>
        <v>170947</v>
      </c>
      <c r="F118" s="5">
        <f t="shared" si="27"/>
        <v>41.897747604225373</v>
      </c>
      <c r="G118" s="1"/>
    </row>
    <row r="119" spans="1:7" ht="15.6">
      <c r="A119" s="4" t="s">
        <v>8</v>
      </c>
      <c r="B119" s="8" t="s">
        <v>91</v>
      </c>
      <c r="C119" s="5">
        <v>172700</v>
      </c>
      <c r="D119" s="5">
        <v>180000</v>
      </c>
      <c r="E119" s="5">
        <f t="shared" si="26"/>
        <v>7300</v>
      </c>
      <c r="F119" s="5">
        <f t="shared" si="27"/>
        <v>4.2269832078749374</v>
      </c>
      <c r="G119" s="1"/>
    </row>
    <row r="120" spans="1:7" ht="15.6">
      <c r="A120" s="4" t="s">
        <v>40</v>
      </c>
      <c r="B120" s="8" t="s">
        <v>129</v>
      </c>
      <c r="C120" s="5">
        <v>1338</v>
      </c>
      <c r="D120" s="5">
        <v>1500</v>
      </c>
      <c r="E120" s="5">
        <f t="shared" si="26"/>
        <v>162</v>
      </c>
      <c r="F120" s="5">
        <f t="shared" si="27"/>
        <v>12.107623318385635</v>
      </c>
      <c r="G120" s="1"/>
    </row>
    <row r="121" spans="1:7" ht="15.6">
      <c r="A121" s="4" t="s">
        <v>9</v>
      </c>
      <c r="B121" s="8" t="s">
        <v>10</v>
      </c>
      <c r="C121" s="5">
        <v>29196</v>
      </c>
      <c r="D121" s="5">
        <v>50550</v>
      </c>
      <c r="E121" s="5">
        <f t="shared" si="26"/>
        <v>21354</v>
      </c>
      <c r="F121" s="5">
        <f t="shared" si="27"/>
        <v>73.140156185778864</v>
      </c>
      <c r="G121" s="1"/>
    </row>
    <row r="122" spans="1:7" ht="15.6">
      <c r="A122" s="4" t="s">
        <v>11</v>
      </c>
      <c r="B122" s="8" t="s">
        <v>12</v>
      </c>
      <c r="C122" s="5">
        <v>81824</v>
      </c>
      <c r="D122" s="5">
        <v>25440</v>
      </c>
      <c r="E122" s="5">
        <f t="shared" si="26"/>
        <v>-56384</v>
      </c>
      <c r="F122" s="5">
        <f t="shared" si="27"/>
        <v>-68.908877590926863</v>
      </c>
      <c r="G122" s="1"/>
    </row>
    <row r="123" spans="1:7" ht="15.6">
      <c r="A123" s="4" t="s">
        <v>13</v>
      </c>
      <c r="B123" s="8" t="s">
        <v>14</v>
      </c>
      <c r="C123" s="5">
        <v>149322</v>
      </c>
      <c r="D123" s="5">
        <v>158112</v>
      </c>
      <c r="E123" s="5">
        <f t="shared" si="26"/>
        <v>8790</v>
      </c>
      <c r="F123" s="5">
        <f t="shared" si="27"/>
        <v>5.8866074657451577</v>
      </c>
      <c r="G123" s="1"/>
    </row>
    <row r="124" spans="1:7" ht="16.2" customHeight="1">
      <c r="A124" s="4" t="s">
        <v>15</v>
      </c>
      <c r="B124" s="8" t="s">
        <v>16</v>
      </c>
      <c r="C124" s="5">
        <v>11372</v>
      </c>
      <c r="D124" s="5">
        <v>12520</v>
      </c>
      <c r="E124" s="5">
        <f t="shared" si="26"/>
        <v>1148</v>
      </c>
      <c r="F124" s="5">
        <f t="shared" si="27"/>
        <v>10.094970102004936</v>
      </c>
      <c r="G124" s="1"/>
    </row>
    <row r="125" spans="1:7" ht="15.6">
      <c r="A125" s="4" t="s">
        <v>17</v>
      </c>
      <c r="B125" s="8" t="s">
        <v>18</v>
      </c>
      <c r="C125" s="5">
        <v>28461</v>
      </c>
      <c r="D125" s="5">
        <v>29855</v>
      </c>
      <c r="E125" s="5">
        <f t="shared" si="26"/>
        <v>1394</v>
      </c>
      <c r="F125" s="5">
        <f t="shared" si="27"/>
        <v>4.8979305013878758</v>
      </c>
      <c r="G125" s="1"/>
    </row>
    <row r="126" spans="1:7" ht="32.4" customHeight="1">
      <c r="A126" s="4" t="s">
        <v>21</v>
      </c>
      <c r="B126" s="8" t="s">
        <v>22</v>
      </c>
      <c r="C126" s="5">
        <v>2000</v>
      </c>
      <c r="D126" s="5"/>
      <c r="E126" s="5">
        <f t="shared" si="26"/>
        <v>-2000</v>
      </c>
      <c r="F126" s="5">
        <f t="shared" si="27"/>
        <v>-100</v>
      </c>
      <c r="G126" s="1"/>
    </row>
    <row r="127" spans="1:7" ht="15.6">
      <c r="A127" s="23" t="s">
        <v>55</v>
      </c>
      <c r="B127" s="25" t="s">
        <v>148</v>
      </c>
      <c r="C127" s="24">
        <f>C128+C138+C143+C149+C155+C156+C157+C158+C159+C160+C161+C162+C163+C164</f>
        <v>6934556</v>
      </c>
      <c r="D127" s="24">
        <f>D128+D138+D143+D149+D155+D156+D157+D158+D159+D160+D161+D162+D163+D164</f>
        <v>5499436</v>
      </c>
      <c r="E127" s="24">
        <f>D127-C127</f>
        <v>-1435120</v>
      </c>
      <c r="F127" s="24">
        <f>D127/C127*100-100</f>
        <v>-20.695196635516382</v>
      </c>
      <c r="G127" s="1"/>
    </row>
    <row r="128" spans="1:7" ht="15.6">
      <c r="A128" s="6" t="s">
        <v>45</v>
      </c>
      <c r="B128" s="9" t="s">
        <v>148</v>
      </c>
      <c r="C128" s="7">
        <f>SUM(C129:C137)</f>
        <v>371571</v>
      </c>
      <c r="D128" s="7">
        <f>SUM(D129:D137)</f>
        <v>484596</v>
      </c>
      <c r="E128" s="7">
        <f t="shared" ref="E128" si="28">D128-C128</f>
        <v>113025</v>
      </c>
      <c r="F128" s="7">
        <f t="shared" ref="F128" si="29">D128/C128*100-100</f>
        <v>30.418143504202419</v>
      </c>
      <c r="G128" s="1"/>
    </row>
    <row r="129" spans="1:7" ht="15.6">
      <c r="A129" s="4" t="s">
        <v>4</v>
      </c>
      <c r="B129" s="8" t="s">
        <v>5</v>
      </c>
      <c r="C129" s="5">
        <v>300284</v>
      </c>
      <c r="D129" s="5">
        <v>393786</v>
      </c>
      <c r="E129" s="5">
        <f t="shared" ref="E129:E138" si="30">D129-C129</f>
        <v>93502</v>
      </c>
      <c r="F129" s="5">
        <f t="shared" ref="F129:F138" si="31">D129/C129*100-100</f>
        <v>31.13785616283252</v>
      </c>
      <c r="G129" s="1"/>
    </row>
    <row r="130" spans="1:7" ht="15.6">
      <c r="A130" s="4" t="s">
        <v>6</v>
      </c>
      <c r="B130" s="8" t="s">
        <v>7</v>
      </c>
      <c r="C130" s="5">
        <v>49698</v>
      </c>
      <c r="D130" s="5">
        <v>63968</v>
      </c>
      <c r="E130" s="5">
        <f t="shared" si="30"/>
        <v>14270</v>
      </c>
      <c r="F130" s="5">
        <f t="shared" si="31"/>
        <v>28.713429111835467</v>
      </c>
      <c r="G130" s="1"/>
    </row>
    <row r="131" spans="1:7" ht="15.6">
      <c r="A131" s="4" t="s">
        <v>8</v>
      </c>
      <c r="B131" s="8" t="s">
        <v>91</v>
      </c>
      <c r="C131" s="5">
        <v>9891</v>
      </c>
      <c r="D131" s="5">
        <v>12259</v>
      </c>
      <c r="E131" s="5">
        <f t="shared" si="30"/>
        <v>2368</v>
      </c>
      <c r="F131" s="5">
        <f t="shared" si="31"/>
        <v>23.940956425032866</v>
      </c>
      <c r="G131" s="1"/>
    </row>
    <row r="132" spans="1:7" ht="15.6">
      <c r="A132" s="4" t="s">
        <v>9</v>
      </c>
      <c r="B132" s="8" t="s">
        <v>10</v>
      </c>
      <c r="C132" s="5">
        <v>6070</v>
      </c>
      <c r="D132" s="5">
        <v>6890</v>
      </c>
      <c r="E132" s="5">
        <f t="shared" si="30"/>
        <v>820</v>
      </c>
      <c r="F132" s="5">
        <f t="shared" si="31"/>
        <v>13.509060955518933</v>
      </c>
      <c r="G132" s="1"/>
    </row>
    <row r="133" spans="1:7" ht="15.6">
      <c r="A133" s="4" t="s">
        <v>11</v>
      </c>
      <c r="B133" s="8" t="s">
        <v>12</v>
      </c>
      <c r="C133" s="5">
        <v>0</v>
      </c>
      <c r="D133" s="5">
        <v>1470</v>
      </c>
      <c r="E133" s="5">
        <f t="shared" si="30"/>
        <v>1470</v>
      </c>
      <c r="F133" s="5"/>
      <c r="G133" s="1"/>
    </row>
    <row r="134" spans="1:7" ht="15.6">
      <c r="A134" s="4" t="s">
        <v>13</v>
      </c>
      <c r="B134" s="8" t="s">
        <v>14</v>
      </c>
      <c r="C134" s="5">
        <v>3487</v>
      </c>
      <c r="D134" s="5">
        <v>3639</v>
      </c>
      <c r="E134" s="5">
        <f t="shared" si="30"/>
        <v>152</v>
      </c>
      <c r="F134" s="5">
        <f t="shared" si="31"/>
        <v>4.3590478921709206</v>
      </c>
      <c r="G134" s="1"/>
    </row>
    <row r="135" spans="1:7" ht="19.2" customHeight="1">
      <c r="A135" s="4" t="s">
        <v>15</v>
      </c>
      <c r="B135" s="8" t="s">
        <v>16</v>
      </c>
      <c r="C135" s="5">
        <v>723</v>
      </c>
      <c r="D135" s="5">
        <v>1037</v>
      </c>
      <c r="E135" s="5">
        <f t="shared" si="30"/>
        <v>314</v>
      </c>
      <c r="F135" s="5">
        <f t="shared" si="31"/>
        <v>43.430152143845078</v>
      </c>
      <c r="G135" s="1"/>
    </row>
    <row r="136" spans="1:7" ht="15.6">
      <c r="A136" s="4" t="s">
        <v>17</v>
      </c>
      <c r="B136" s="8" t="s">
        <v>18</v>
      </c>
      <c r="C136" s="5">
        <v>1338</v>
      </c>
      <c r="D136" s="5">
        <v>1397</v>
      </c>
      <c r="E136" s="5">
        <f t="shared" si="30"/>
        <v>59</v>
      </c>
      <c r="F136" s="5">
        <f t="shared" si="31"/>
        <v>4.4095665171898446</v>
      </c>
      <c r="G136" s="1"/>
    </row>
    <row r="137" spans="1:7" ht="16.2" customHeight="1">
      <c r="A137" s="4" t="s">
        <v>19</v>
      </c>
      <c r="B137" s="8" t="s">
        <v>20</v>
      </c>
      <c r="C137" s="5">
        <v>80</v>
      </c>
      <c r="D137" s="20">
        <v>150</v>
      </c>
      <c r="E137" s="5">
        <f t="shared" si="30"/>
        <v>70</v>
      </c>
      <c r="F137" s="5">
        <f t="shared" si="31"/>
        <v>87.5</v>
      </c>
      <c r="G137" s="1"/>
    </row>
    <row r="138" spans="1:7" ht="15.6">
      <c r="A138" s="6" t="s">
        <v>56</v>
      </c>
      <c r="B138" s="9" t="s">
        <v>149</v>
      </c>
      <c r="C138" s="7">
        <f>SUM(C139:C142)</f>
        <v>3476395</v>
      </c>
      <c r="D138" s="7">
        <f>SUM(D139:D142)</f>
        <v>3598810</v>
      </c>
      <c r="E138" s="7">
        <f t="shared" si="30"/>
        <v>122415</v>
      </c>
      <c r="F138" s="7">
        <f t="shared" si="31"/>
        <v>3.5213202182145693</v>
      </c>
      <c r="G138" s="1"/>
    </row>
    <row r="139" spans="1:7" ht="15.6">
      <c r="A139" s="4" t="s">
        <v>13</v>
      </c>
      <c r="B139" s="8" t="s">
        <v>14</v>
      </c>
      <c r="C139" s="5">
        <v>2295222</v>
      </c>
      <c r="D139" s="5">
        <v>2248196</v>
      </c>
      <c r="E139" s="5">
        <f t="shared" ref="E139:E143" si="32">D139-C139</f>
        <v>-47026</v>
      </c>
      <c r="F139" s="5">
        <f t="shared" ref="F139:F143" si="33">D139/C139*100-100</f>
        <v>-2.0488649899661198</v>
      </c>
      <c r="G139" s="1"/>
    </row>
    <row r="140" spans="1:7" ht="18.600000000000001" customHeight="1">
      <c r="A140" s="4" t="s">
        <v>15</v>
      </c>
      <c r="B140" s="8" t="s">
        <v>16</v>
      </c>
      <c r="C140" s="5">
        <v>393807</v>
      </c>
      <c r="D140" s="5">
        <v>445036</v>
      </c>
      <c r="E140" s="5">
        <f t="shared" si="32"/>
        <v>51229</v>
      </c>
      <c r="F140" s="5">
        <f t="shared" si="33"/>
        <v>13.008656524642788</v>
      </c>
      <c r="G140" s="1"/>
    </row>
    <row r="141" spans="1:7" ht="15.6">
      <c r="A141" s="4" t="s">
        <v>17</v>
      </c>
      <c r="B141" s="8" t="s">
        <v>18</v>
      </c>
      <c r="C141" s="5">
        <v>755740</v>
      </c>
      <c r="D141" s="5">
        <v>869467</v>
      </c>
      <c r="E141" s="5">
        <f t="shared" si="32"/>
        <v>113727</v>
      </c>
      <c r="F141" s="5">
        <f t="shared" si="33"/>
        <v>15.048429354010622</v>
      </c>
      <c r="G141" s="1"/>
    </row>
    <row r="142" spans="1:7" ht="18" customHeight="1">
      <c r="A142" s="4" t="s">
        <v>19</v>
      </c>
      <c r="B142" s="8" t="s">
        <v>20</v>
      </c>
      <c r="C142" s="5">
        <v>31626</v>
      </c>
      <c r="D142" s="5">
        <v>36111</v>
      </c>
      <c r="E142" s="5">
        <f t="shared" si="32"/>
        <v>4485</v>
      </c>
      <c r="F142" s="5">
        <f t="shared" si="33"/>
        <v>14.181369759058995</v>
      </c>
      <c r="G142" s="1"/>
    </row>
    <row r="143" spans="1:7" ht="15.6">
      <c r="A143" s="6" t="s">
        <v>3</v>
      </c>
      <c r="B143" s="9" t="s">
        <v>150</v>
      </c>
      <c r="C143" s="7">
        <f>SUM(C144:C148)</f>
        <v>88784</v>
      </c>
      <c r="D143" s="7">
        <f>SUM(D144:D148)</f>
        <v>99284</v>
      </c>
      <c r="E143" s="7">
        <f t="shared" si="32"/>
        <v>10500</v>
      </c>
      <c r="F143" s="7">
        <f t="shared" si="33"/>
        <v>11.826455217156237</v>
      </c>
      <c r="G143" s="1"/>
    </row>
    <row r="144" spans="1:7" ht="15.6">
      <c r="A144" s="4" t="s">
        <v>13</v>
      </c>
      <c r="B144" s="8" t="s">
        <v>14</v>
      </c>
      <c r="C144" s="5">
        <v>4315</v>
      </c>
      <c r="D144" s="5"/>
      <c r="E144" s="5">
        <f t="shared" ref="E144:E149" si="34">D144-C144</f>
        <v>-4315</v>
      </c>
      <c r="F144" s="5">
        <f t="shared" ref="F144:F149" si="35">D144/C144*100-100</f>
        <v>-100</v>
      </c>
      <c r="G144" s="1"/>
    </row>
    <row r="145" spans="1:7" ht="19.2" customHeight="1">
      <c r="A145" s="4" t="s">
        <v>15</v>
      </c>
      <c r="B145" s="8" t="s">
        <v>16</v>
      </c>
      <c r="C145" s="5">
        <v>6909</v>
      </c>
      <c r="D145" s="5">
        <v>7788</v>
      </c>
      <c r="E145" s="5">
        <f t="shared" si="34"/>
        <v>879</v>
      </c>
      <c r="F145" s="5">
        <f t="shared" si="35"/>
        <v>12.722535822839774</v>
      </c>
      <c r="G145" s="1"/>
    </row>
    <row r="146" spans="1:7" ht="15.6">
      <c r="A146" s="4" t="s">
        <v>17</v>
      </c>
      <c r="B146" s="8" t="s">
        <v>18</v>
      </c>
      <c r="C146" s="5">
        <v>27929</v>
      </c>
      <c r="D146" s="5">
        <v>35071</v>
      </c>
      <c r="E146" s="5">
        <f t="shared" si="34"/>
        <v>7142</v>
      </c>
      <c r="F146" s="5">
        <f t="shared" si="35"/>
        <v>25.571986107630053</v>
      </c>
      <c r="G146" s="1"/>
    </row>
    <row r="147" spans="1:7" ht="15.6">
      <c r="A147" s="4" t="s">
        <v>43</v>
      </c>
      <c r="B147" s="8" t="s">
        <v>44</v>
      </c>
      <c r="C147" s="5">
        <v>49139</v>
      </c>
      <c r="D147" s="5">
        <v>53983</v>
      </c>
      <c r="E147" s="5">
        <f t="shared" si="34"/>
        <v>4844</v>
      </c>
      <c r="F147" s="5">
        <f t="shared" si="35"/>
        <v>9.8577504629723904</v>
      </c>
      <c r="G147" s="1"/>
    </row>
    <row r="148" spans="1:7" ht="18" customHeight="1">
      <c r="A148" s="4" t="s">
        <v>19</v>
      </c>
      <c r="B148" s="8" t="s">
        <v>20</v>
      </c>
      <c r="C148" s="5">
        <v>492</v>
      </c>
      <c r="D148" s="5">
        <v>2442</v>
      </c>
      <c r="E148" s="5">
        <f t="shared" si="34"/>
        <v>1950</v>
      </c>
      <c r="F148" s="5">
        <f t="shared" si="35"/>
        <v>396.34146341463418</v>
      </c>
      <c r="G148" s="1"/>
    </row>
    <row r="149" spans="1:7" ht="15.6">
      <c r="A149" s="6" t="s">
        <v>4</v>
      </c>
      <c r="B149" s="9" t="s">
        <v>151</v>
      </c>
      <c r="C149" s="7">
        <f>SUM(C150:C154)</f>
        <v>599796</v>
      </c>
      <c r="D149" s="7">
        <f>SUM(D150:D154)</f>
        <v>532346</v>
      </c>
      <c r="E149" s="7">
        <f t="shared" si="34"/>
        <v>-67450</v>
      </c>
      <c r="F149" s="7">
        <f t="shared" si="35"/>
        <v>-11.245490133312003</v>
      </c>
      <c r="G149" s="1"/>
    </row>
    <row r="150" spans="1:7" ht="15.6">
      <c r="A150" s="4" t="s">
        <v>13</v>
      </c>
      <c r="B150" s="8" t="s">
        <v>14</v>
      </c>
      <c r="C150" s="5">
        <v>239769</v>
      </c>
      <c r="D150" s="5">
        <v>140759</v>
      </c>
      <c r="E150" s="5">
        <f t="shared" ref="E150:E164" si="36">D150-C150</f>
        <v>-99010</v>
      </c>
      <c r="F150" s="5">
        <f t="shared" ref="F150:F164" si="37">D150/C150*100-100</f>
        <v>-41.293912057021551</v>
      </c>
      <c r="G150" s="1"/>
    </row>
    <row r="151" spans="1:7" ht="16.8" customHeight="1">
      <c r="A151" s="4" t="s">
        <v>15</v>
      </c>
      <c r="B151" s="8" t="s">
        <v>16</v>
      </c>
      <c r="C151" s="5">
        <v>99351</v>
      </c>
      <c r="D151" s="5">
        <v>99686</v>
      </c>
      <c r="E151" s="5">
        <f t="shared" si="36"/>
        <v>335</v>
      </c>
      <c r="F151" s="5">
        <f t="shared" si="37"/>
        <v>0.33718835240712508</v>
      </c>
      <c r="G151" s="1"/>
    </row>
    <row r="152" spans="1:7" ht="15.6">
      <c r="A152" s="4" t="s">
        <v>17</v>
      </c>
      <c r="B152" s="8" t="s">
        <v>18</v>
      </c>
      <c r="C152" s="5">
        <v>139111</v>
      </c>
      <c r="D152" s="5">
        <v>97200</v>
      </c>
      <c r="E152" s="5">
        <f t="shared" si="36"/>
        <v>-41911</v>
      </c>
      <c r="F152" s="5">
        <f t="shared" si="37"/>
        <v>-30.127739718641948</v>
      </c>
      <c r="G152" s="1"/>
    </row>
    <row r="153" spans="1:7" ht="15.6">
      <c r="A153" s="4" t="s">
        <v>43</v>
      </c>
      <c r="B153" s="8" t="s">
        <v>44</v>
      </c>
      <c r="C153" s="5">
        <v>18893</v>
      </c>
      <c r="D153" s="5">
        <v>17785</v>
      </c>
      <c r="E153" s="5">
        <f t="shared" si="36"/>
        <v>-1108</v>
      </c>
      <c r="F153" s="5">
        <f t="shared" si="37"/>
        <v>-5.8646059387074558</v>
      </c>
      <c r="G153" s="1"/>
    </row>
    <row r="154" spans="1:7" ht="16.2" customHeight="1">
      <c r="A154" s="4" t="s">
        <v>19</v>
      </c>
      <c r="B154" s="8" t="s">
        <v>20</v>
      </c>
      <c r="C154" s="5">
        <v>102672</v>
      </c>
      <c r="D154" s="5">
        <v>176916</v>
      </c>
      <c r="E154" s="5">
        <f t="shared" si="36"/>
        <v>74244</v>
      </c>
      <c r="F154" s="5">
        <f t="shared" si="37"/>
        <v>72.311827956989248</v>
      </c>
      <c r="G154" s="1"/>
    </row>
    <row r="155" spans="1:7" ht="31.2">
      <c r="A155" s="6" t="s">
        <v>57</v>
      </c>
      <c r="B155" s="9" t="s">
        <v>152</v>
      </c>
      <c r="C155" s="7">
        <v>183500</v>
      </c>
      <c r="D155" s="7">
        <v>142000</v>
      </c>
      <c r="E155" s="7">
        <f t="shared" si="36"/>
        <v>-41500</v>
      </c>
      <c r="F155" s="7">
        <f t="shared" si="37"/>
        <v>-22.6158038147139</v>
      </c>
      <c r="G155" s="1"/>
    </row>
    <row r="156" spans="1:7" ht="15.6" customHeight="1">
      <c r="A156" s="6" t="s">
        <v>58</v>
      </c>
      <c r="B156" s="9" t="s">
        <v>153</v>
      </c>
      <c r="C156" s="7">
        <v>120000</v>
      </c>
      <c r="D156" s="7">
        <v>144000</v>
      </c>
      <c r="E156" s="7">
        <f t="shared" si="36"/>
        <v>24000</v>
      </c>
      <c r="F156" s="7">
        <f t="shared" si="37"/>
        <v>20</v>
      </c>
      <c r="G156" s="1"/>
    </row>
    <row r="157" spans="1:7" ht="31.2">
      <c r="A157" s="6" t="s">
        <v>58</v>
      </c>
      <c r="B157" s="9" t="s">
        <v>154</v>
      </c>
      <c r="C157" s="7">
        <v>90000</v>
      </c>
      <c r="D157" s="7">
        <v>108000</v>
      </c>
      <c r="E157" s="7">
        <f t="shared" si="36"/>
        <v>18000</v>
      </c>
      <c r="F157" s="7">
        <f t="shared" si="37"/>
        <v>20</v>
      </c>
      <c r="G157" s="1"/>
    </row>
    <row r="158" spans="1:7" ht="30" customHeight="1">
      <c r="A158" s="6" t="s">
        <v>58</v>
      </c>
      <c r="B158" s="9" t="s">
        <v>155</v>
      </c>
      <c r="C158" s="7">
        <v>17499</v>
      </c>
      <c r="D158" s="7">
        <v>20000</v>
      </c>
      <c r="E158" s="7">
        <f t="shared" si="36"/>
        <v>2501</v>
      </c>
      <c r="F158" s="7">
        <f t="shared" si="37"/>
        <v>14.29224527115835</v>
      </c>
      <c r="G158" s="1"/>
    </row>
    <row r="159" spans="1:7" ht="36.6" customHeight="1">
      <c r="A159" s="6" t="s">
        <v>58</v>
      </c>
      <c r="B159" s="9" t="s">
        <v>156</v>
      </c>
      <c r="C159" s="7">
        <v>33340</v>
      </c>
      <c r="D159" s="7">
        <v>26600</v>
      </c>
      <c r="E159" s="7">
        <f t="shared" si="36"/>
        <v>-6740</v>
      </c>
      <c r="F159" s="7">
        <f t="shared" si="37"/>
        <v>-20.215956808638268</v>
      </c>
      <c r="G159" s="1"/>
    </row>
    <row r="160" spans="1:7" ht="16.2" customHeight="1">
      <c r="A160" s="6">
        <v>2010</v>
      </c>
      <c r="B160" s="9" t="s">
        <v>157</v>
      </c>
      <c r="C160" s="7">
        <v>1605389</v>
      </c>
      <c r="D160" s="7">
        <v>133800</v>
      </c>
      <c r="E160" s="7">
        <f t="shared" si="36"/>
        <v>-1471589</v>
      </c>
      <c r="F160" s="7">
        <f t="shared" si="37"/>
        <v>-91.665571397337345</v>
      </c>
      <c r="G160" s="1"/>
    </row>
    <row r="161" spans="1:7" ht="17.399999999999999" customHeight="1">
      <c r="A161" s="6">
        <v>2100</v>
      </c>
      <c r="B161" s="9" t="s">
        <v>158</v>
      </c>
      <c r="C161" s="7">
        <v>36289</v>
      </c>
      <c r="D161" s="7"/>
      <c r="E161" s="7">
        <f t="shared" si="36"/>
        <v>-36289</v>
      </c>
      <c r="F161" s="7">
        <f t="shared" si="37"/>
        <v>-100</v>
      </c>
      <c r="G161" s="1"/>
    </row>
    <row r="162" spans="1:7" ht="15" customHeight="1">
      <c r="A162" s="6">
        <v>2111</v>
      </c>
      <c r="B162" s="9" t="s">
        <v>159</v>
      </c>
      <c r="C162" s="7">
        <v>97763</v>
      </c>
      <c r="D162" s="7"/>
      <c r="E162" s="7">
        <f t="shared" si="36"/>
        <v>-97763</v>
      </c>
      <c r="F162" s="7">
        <f t="shared" si="37"/>
        <v>-100</v>
      </c>
      <c r="G162" s="1"/>
    </row>
    <row r="163" spans="1:7" ht="30.6" customHeight="1">
      <c r="A163" s="26">
        <v>2152</v>
      </c>
      <c r="B163" s="9" t="s">
        <v>160</v>
      </c>
      <c r="C163" s="7">
        <v>38700</v>
      </c>
      <c r="D163" s="7">
        <v>50000</v>
      </c>
      <c r="E163" s="7">
        <f t="shared" si="36"/>
        <v>11300</v>
      </c>
      <c r="F163" s="7">
        <f t="shared" si="37"/>
        <v>29.198966408268745</v>
      </c>
      <c r="G163" s="1"/>
    </row>
    <row r="164" spans="1:7" ht="31.2" customHeight="1">
      <c r="A164" s="26">
        <v>2152</v>
      </c>
      <c r="B164" s="9" t="s">
        <v>161</v>
      </c>
      <c r="C164" s="7">
        <v>175530</v>
      </c>
      <c r="D164" s="7">
        <v>160000</v>
      </c>
      <c r="E164" s="7">
        <f t="shared" si="36"/>
        <v>-15530</v>
      </c>
      <c r="F164" s="7">
        <f t="shared" si="37"/>
        <v>-8.8474904574716504</v>
      </c>
      <c r="G164" s="1"/>
    </row>
    <row r="165" spans="1:7" ht="22.8" customHeight="1">
      <c r="A165" s="23" t="s">
        <v>59</v>
      </c>
      <c r="B165" s="25" t="s">
        <v>124</v>
      </c>
      <c r="C165" s="24">
        <f>C166+C176+C177+C178+C188+C197+C198+C199+C200+C201+C202</f>
        <v>12529336</v>
      </c>
      <c r="D165" s="24">
        <f>D166+D176+D177+D178+D188+D197+D198+D199+D200+D201+D202</f>
        <v>15211289</v>
      </c>
      <c r="E165" s="24">
        <f>D165-C165</f>
        <v>2681953</v>
      </c>
      <c r="F165" s="24">
        <f>D165/C165*100-100</f>
        <v>21.405388122722542</v>
      </c>
      <c r="G165" s="1"/>
    </row>
    <row r="166" spans="1:7" ht="15.6">
      <c r="A166" s="6" t="s">
        <v>45</v>
      </c>
      <c r="B166" s="9" t="s">
        <v>99</v>
      </c>
      <c r="C166" s="7">
        <f>SUM(C167:C175)</f>
        <v>6163055</v>
      </c>
      <c r="D166" s="7">
        <f>SUM(D167:D175)</f>
        <v>7903087</v>
      </c>
      <c r="E166" s="7">
        <f>D166-C166</f>
        <v>1740032</v>
      </c>
      <c r="F166" s="7">
        <f>D166/C166*100-100</f>
        <v>28.233270675014268</v>
      </c>
      <c r="G166" s="1"/>
    </row>
    <row r="167" spans="1:7" ht="15.6">
      <c r="A167" s="4" t="s">
        <v>4</v>
      </c>
      <c r="B167" s="8" t="s">
        <v>5</v>
      </c>
      <c r="C167" s="5">
        <v>4731733</v>
      </c>
      <c r="D167" s="5">
        <v>6199105</v>
      </c>
      <c r="E167" s="5">
        <f>D167-C167</f>
        <v>1467372</v>
      </c>
      <c r="F167" s="5">
        <f>D167/C167*100-100</f>
        <v>31.011301778861991</v>
      </c>
      <c r="G167" s="1"/>
    </row>
    <row r="168" spans="1:7" ht="15.6">
      <c r="A168" s="4" t="s">
        <v>6</v>
      </c>
      <c r="B168" s="8" t="s">
        <v>7</v>
      </c>
      <c r="C168" s="5">
        <v>979182</v>
      </c>
      <c r="D168" s="5">
        <v>1215025</v>
      </c>
      <c r="E168" s="5">
        <f t="shared" ref="E168:E175" si="38">D168-C168</f>
        <v>235843</v>
      </c>
      <c r="F168" s="5">
        <f t="shared" ref="F168:F175" si="39">D168/C168*100-100</f>
        <v>24.08571644495099</v>
      </c>
      <c r="G168" s="1"/>
    </row>
    <row r="169" spans="1:7" ht="15.6">
      <c r="A169" s="4" t="s">
        <v>8</v>
      </c>
      <c r="B169" s="8" t="s">
        <v>91</v>
      </c>
      <c r="C169" s="5">
        <v>101255</v>
      </c>
      <c r="D169" s="5">
        <v>150000</v>
      </c>
      <c r="E169" s="5">
        <f t="shared" si="38"/>
        <v>48745</v>
      </c>
      <c r="F169" s="5">
        <f t="shared" si="39"/>
        <v>48.140832551478951</v>
      </c>
      <c r="G169" s="1"/>
    </row>
    <row r="170" spans="1:7" ht="15.6">
      <c r="A170" s="4" t="s">
        <v>9</v>
      </c>
      <c r="B170" s="8" t="s">
        <v>10</v>
      </c>
      <c r="C170" s="5">
        <f>60223+70254</f>
        <v>130477</v>
      </c>
      <c r="D170" s="5">
        <v>80045</v>
      </c>
      <c r="E170" s="5">
        <f t="shared" si="38"/>
        <v>-50432</v>
      </c>
      <c r="F170" s="5">
        <f t="shared" si="39"/>
        <v>-38.652022961901331</v>
      </c>
      <c r="G170" s="1"/>
    </row>
    <row r="171" spans="1:7" ht="15.6">
      <c r="A171" s="4" t="s">
        <v>11</v>
      </c>
      <c r="B171" s="8" t="s">
        <v>12</v>
      </c>
      <c r="C171" s="5">
        <v>18160</v>
      </c>
      <c r="D171" s="5">
        <v>24458</v>
      </c>
      <c r="E171" s="5">
        <f t="shared" si="38"/>
        <v>6298</v>
      </c>
      <c r="F171" s="5">
        <f t="shared" si="39"/>
        <v>34.680616740088112</v>
      </c>
      <c r="G171" s="1"/>
    </row>
    <row r="172" spans="1:7" ht="15.6">
      <c r="A172" s="4" t="s">
        <v>13</v>
      </c>
      <c r="B172" s="8" t="s">
        <v>14</v>
      </c>
      <c r="C172" s="5">
        <v>141370</v>
      </c>
      <c r="D172" s="5">
        <v>168646</v>
      </c>
      <c r="E172" s="5">
        <f t="shared" si="38"/>
        <v>27276</v>
      </c>
      <c r="F172" s="5">
        <f t="shared" si="39"/>
        <v>19.294051071655943</v>
      </c>
      <c r="G172" s="1"/>
    </row>
    <row r="173" spans="1:7" ht="18" customHeight="1">
      <c r="A173" s="4" t="s">
        <v>15</v>
      </c>
      <c r="B173" s="8" t="s">
        <v>16</v>
      </c>
      <c r="C173" s="5">
        <v>17300</v>
      </c>
      <c r="D173" s="5">
        <v>19349</v>
      </c>
      <c r="E173" s="5">
        <f t="shared" si="38"/>
        <v>2049</v>
      </c>
      <c r="F173" s="5">
        <f t="shared" si="39"/>
        <v>11.843930635838149</v>
      </c>
      <c r="G173" s="1"/>
    </row>
    <row r="174" spans="1:7" ht="15.6">
      <c r="A174" s="4" t="s">
        <v>17</v>
      </c>
      <c r="B174" s="8" t="s">
        <v>18</v>
      </c>
      <c r="C174" s="5">
        <v>41658</v>
      </c>
      <c r="D174" s="5">
        <v>44378</v>
      </c>
      <c r="E174" s="5">
        <f t="shared" si="38"/>
        <v>2720</v>
      </c>
      <c r="F174" s="5">
        <f t="shared" si="39"/>
        <v>6.5293581064861428</v>
      </c>
      <c r="G174" s="1"/>
    </row>
    <row r="175" spans="1:7" ht="15.6" customHeight="1">
      <c r="A175" s="4" t="s">
        <v>19</v>
      </c>
      <c r="B175" s="8" t="s">
        <v>20</v>
      </c>
      <c r="C175" s="5">
        <v>1920</v>
      </c>
      <c r="D175" s="5">
        <v>2081</v>
      </c>
      <c r="E175" s="5">
        <f t="shared" si="38"/>
        <v>161</v>
      </c>
      <c r="F175" s="5">
        <f t="shared" si="39"/>
        <v>8.3854166666666572</v>
      </c>
      <c r="G175" s="1"/>
    </row>
    <row r="176" spans="1:7" ht="31.8" customHeight="1">
      <c r="A176" s="6" t="s">
        <v>60</v>
      </c>
      <c r="B176" s="9" t="s">
        <v>125</v>
      </c>
      <c r="C176" s="7">
        <v>43000</v>
      </c>
      <c r="D176" s="7">
        <v>89424</v>
      </c>
      <c r="E176" s="7">
        <f>D176-C176</f>
        <v>46424</v>
      </c>
      <c r="F176" s="7">
        <f>D176/C176*100-100</f>
        <v>107.96279069767442</v>
      </c>
      <c r="G176" s="1"/>
    </row>
    <row r="177" spans="1:7" ht="29.4" customHeight="1">
      <c r="A177" s="6" t="s">
        <v>29</v>
      </c>
      <c r="B177" s="9" t="s">
        <v>102</v>
      </c>
      <c r="C177" s="7">
        <v>1500000</v>
      </c>
      <c r="D177" s="7">
        <v>1500000</v>
      </c>
      <c r="E177" s="7">
        <f>D177-C177</f>
        <v>0</v>
      </c>
      <c r="F177" s="7">
        <f>D177/C177*100-100</f>
        <v>0</v>
      </c>
      <c r="G177" s="1"/>
    </row>
    <row r="178" spans="1:7" ht="15.6">
      <c r="A178" s="6" t="s">
        <v>61</v>
      </c>
      <c r="B178" s="9" t="s">
        <v>126</v>
      </c>
      <c r="C178" s="7">
        <f>SUM(C179:C187)</f>
        <v>3288061</v>
      </c>
      <c r="D178" s="7">
        <f>SUM(D179:D187)</f>
        <v>3854765</v>
      </c>
      <c r="E178" s="7">
        <f>D178-C178</f>
        <v>566704</v>
      </c>
      <c r="F178" s="7">
        <f>D178/C178*100-100</f>
        <v>17.235203361494825</v>
      </c>
      <c r="G178" s="1"/>
    </row>
    <row r="179" spans="1:7" ht="15.6">
      <c r="A179" s="4" t="s">
        <v>4</v>
      </c>
      <c r="B179" s="8" t="s">
        <v>5</v>
      </c>
      <c r="C179" s="5">
        <v>2605502</v>
      </c>
      <c r="D179" s="5">
        <v>2996183</v>
      </c>
      <c r="E179" s="5">
        <f t="shared" ref="E179:E187" si="40">D179-C179</f>
        <v>390681</v>
      </c>
      <c r="F179" s="21">
        <f t="shared" ref="F179:F187" si="41">D179/C179*100-100</f>
        <v>14.994461719852836</v>
      </c>
      <c r="G179" s="1"/>
    </row>
    <row r="180" spans="1:7" ht="15.6">
      <c r="A180" s="4" t="s">
        <v>6</v>
      </c>
      <c r="B180" s="8" t="s">
        <v>7</v>
      </c>
      <c r="C180" s="5">
        <v>544616</v>
      </c>
      <c r="D180" s="5">
        <v>629216</v>
      </c>
      <c r="E180" s="5">
        <f t="shared" si="40"/>
        <v>84600</v>
      </c>
      <c r="F180" s="21">
        <f t="shared" si="41"/>
        <v>15.533880752677121</v>
      </c>
      <c r="G180" s="1"/>
    </row>
    <row r="181" spans="1:7" ht="15.6">
      <c r="A181" s="4" t="s">
        <v>8</v>
      </c>
      <c r="B181" s="8" t="s">
        <v>91</v>
      </c>
      <c r="C181" s="5">
        <v>34870</v>
      </c>
      <c r="D181" s="5">
        <v>115400</v>
      </c>
      <c r="E181" s="5">
        <f t="shared" si="40"/>
        <v>80530</v>
      </c>
      <c r="F181" s="21">
        <f t="shared" si="41"/>
        <v>230.94350444508171</v>
      </c>
      <c r="G181" s="1"/>
    </row>
    <row r="182" spans="1:7" ht="15.6">
      <c r="A182" s="4" t="s">
        <v>9</v>
      </c>
      <c r="B182" s="8" t="s">
        <v>10</v>
      </c>
      <c r="C182" s="5">
        <v>10560</v>
      </c>
      <c r="D182" s="5">
        <v>28110</v>
      </c>
      <c r="E182" s="5">
        <f t="shared" si="40"/>
        <v>17550</v>
      </c>
      <c r="F182" s="21">
        <f t="shared" si="41"/>
        <v>166.19318181818181</v>
      </c>
      <c r="G182" s="1"/>
    </row>
    <row r="183" spans="1:7" ht="15.6">
      <c r="A183" s="4" t="s">
        <v>11</v>
      </c>
      <c r="B183" s="8" t="s">
        <v>12</v>
      </c>
      <c r="C183" s="5">
        <v>2880</v>
      </c>
      <c r="D183" s="5">
        <v>2880</v>
      </c>
      <c r="E183" s="5">
        <f t="shared" si="40"/>
        <v>0</v>
      </c>
      <c r="F183" s="21">
        <f t="shared" si="41"/>
        <v>0</v>
      </c>
      <c r="G183" s="1"/>
    </row>
    <row r="184" spans="1:7" ht="15.6">
      <c r="A184" s="4" t="s">
        <v>13</v>
      </c>
      <c r="B184" s="8" t="s">
        <v>14</v>
      </c>
      <c r="C184" s="5">
        <v>74440</v>
      </c>
      <c r="D184" s="5">
        <v>66944</v>
      </c>
      <c r="E184" s="5">
        <f t="shared" si="40"/>
        <v>-7496</v>
      </c>
      <c r="F184" s="21">
        <f t="shared" si="41"/>
        <v>-10.069854916711435</v>
      </c>
      <c r="G184" s="1"/>
    </row>
    <row r="185" spans="1:7" ht="20.399999999999999" customHeight="1">
      <c r="A185" s="4" t="s">
        <v>15</v>
      </c>
      <c r="B185" s="8" t="s">
        <v>16</v>
      </c>
      <c r="C185" s="5">
        <v>5481</v>
      </c>
      <c r="D185" s="5">
        <v>6010</v>
      </c>
      <c r="E185" s="5">
        <f t="shared" si="40"/>
        <v>529</v>
      </c>
      <c r="F185" s="21">
        <f t="shared" si="41"/>
        <v>9.6515234446269034</v>
      </c>
      <c r="G185" s="1"/>
    </row>
    <row r="186" spans="1:7" ht="15.6">
      <c r="A186" s="4" t="s">
        <v>17</v>
      </c>
      <c r="B186" s="8" t="s">
        <v>18</v>
      </c>
      <c r="C186" s="5">
        <v>9212</v>
      </c>
      <c r="D186" s="5">
        <v>9502</v>
      </c>
      <c r="E186" s="5">
        <f t="shared" si="40"/>
        <v>290</v>
      </c>
      <c r="F186" s="21">
        <f t="shared" si="41"/>
        <v>3.148067737733399</v>
      </c>
      <c r="G186" s="1"/>
    </row>
    <row r="187" spans="1:7" ht="16.2" customHeight="1">
      <c r="A187" s="4" t="s">
        <v>19</v>
      </c>
      <c r="B187" s="8" t="s">
        <v>20</v>
      </c>
      <c r="C187" s="5">
        <v>500</v>
      </c>
      <c r="D187" s="5">
        <v>520</v>
      </c>
      <c r="E187" s="5">
        <f t="shared" si="40"/>
        <v>20</v>
      </c>
      <c r="F187" s="21">
        <f t="shared" si="41"/>
        <v>4</v>
      </c>
      <c r="G187" s="1"/>
    </row>
    <row r="188" spans="1:7" ht="21" customHeight="1">
      <c r="A188" s="6" t="s">
        <v>62</v>
      </c>
      <c r="B188" s="9" t="s">
        <v>127</v>
      </c>
      <c r="C188" s="7">
        <f>SUM(C189:C196)</f>
        <v>1036969</v>
      </c>
      <c r="D188" s="7">
        <f>SUM(D189:D196)</f>
        <v>1193878</v>
      </c>
      <c r="E188" s="7">
        <f>D188-C188</f>
        <v>156909</v>
      </c>
      <c r="F188" s="7">
        <f>D188/C188*100-100</f>
        <v>15.131503448994138</v>
      </c>
      <c r="G188" s="1"/>
    </row>
    <row r="189" spans="1:7" ht="15.6">
      <c r="A189" s="4" t="s">
        <v>4</v>
      </c>
      <c r="B189" s="8" t="s">
        <v>5</v>
      </c>
      <c r="C189" s="5">
        <v>769460</v>
      </c>
      <c r="D189" s="5">
        <v>918875</v>
      </c>
      <c r="E189" s="5">
        <f t="shared" ref="E189:E196" si="42">D189-C189</f>
        <v>149415</v>
      </c>
      <c r="F189" s="21">
        <f t="shared" ref="F189:F196" si="43">D189/C189*100-100</f>
        <v>19.418163387310571</v>
      </c>
      <c r="G189" s="1"/>
    </row>
    <row r="190" spans="1:7" ht="15.6">
      <c r="A190" s="4" t="s">
        <v>6</v>
      </c>
      <c r="B190" s="8" t="s">
        <v>7</v>
      </c>
      <c r="C190" s="5">
        <v>169931</v>
      </c>
      <c r="D190" s="5">
        <v>202153</v>
      </c>
      <c r="E190" s="5">
        <f t="shared" si="42"/>
        <v>32222</v>
      </c>
      <c r="F190" s="21">
        <f t="shared" si="43"/>
        <v>18.96181391270575</v>
      </c>
      <c r="G190" s="1"/>
    </row>
    <row r="191" spans="1:7" ht="15.6">
      <c r="A191" s="4" t="s">
        <v>8</v>
      </c>
      <c r="B191" s="8" t="s">
        <v>91</v>
      </c>
      <c r="C191" s="5">
        <v>41645</v>
      </c>
      <c r="D191" s="5">
        <v>10500</v>
      </c>
      <c r="E191" s="5">
        <f t="shared" si="42"/>
        <v>-31145</v>
      </c>
      <c r="F191" s="21">
        <f t="shared" si="43"/>
        <v>-74.786889182374836</v>
      </c>
      <c r="G191" s="1"/>
    </row>
    <row r="192" spans="1:7" ht="15.6">
      <c r="A192" s="4" t="s">
        <v>9</v>
      </c>
      <c r="B192" s="8" t="s">
        <v>10</v>
      </c>
      <c r="C192" s="5">
        <v>5656</v>
      </c>
      <c r="D192" s="5">
        <v>11200</v>
      </c>
      <c r="E192" s="5">
        <f t="shared" si="42"/>
        <v>5544</v>
      </c>
      <c r="F192" s="21">
        <f t="shared" si="43"/>
        <v>98.019801980198025</v>
      </c>
      <c r="G192" s="1"/>
    </row>
    <row r="193" spans="1:7" ht="15.6">
      <c r="A193" s="4" t="s">
        <v>11</v>
      </c>
      <c r="B193" s="8" t="s">
        <v>12</v>
      </c>
      <c r="C193" s="5">
        <v>5005</v>
      </c>
      <c r="D193" s="5">
        <v>4620</v>
      </c>
      <c r="E193" s="5">
        <f t="shared" si="42"/>
        <v>-385</v>
      </c>
      <c r="F193" s="21">
        <f t="shared" si="43"/>
        <v>-7.6923076923076934</v>
      </c>
      <c r="G193" s="1"/>
    </row>
    <row r="194" spans="1:7" ht="18" customHeight="1">
      <c r="A194" s="4" t="s">
        <v>15</v>
      </c>
      <c r="B194" s="8" t="s">
        <v>16</v>
      </c>
      <c r="C194" s="5">
        <v>4567</v>
      </c>
      <c r="D194" s="5">
        <v>5009</v>
      </c>
      <c r="E194" s="5">
        <f t="shared" si="42"/>
        <v>442</v>
      </c>
      <c r="F194" s="21">
        <f t="shared" si="43"/>
        <v>9.6781256842566279</v>
      </c>
      <c r="G194" s="1"/>
    </row>
    <row r="195" spans="1:7" ht="15.6">
      <c r="A195" s="4" t="s">
        <v>17</v>
      </c>
      <c r="B195" s="8" t="s">
        <v>18</v>
      </c>
      <c r="C195" s="5">
        <v>39785</v>
      </c>
      <c r="D195" s="5">
        <v>41000</v>
      </c>
      <c r="E195" s="5">
        <f t="shared" si="42"/>
        <v>1215</v>
      </c>
      <c r="F195" s="21">
        <f t="shared" si="43"/>
        <v>3.0539147920070349</v>
      </c>
      <c r="G195" s="1"/>
    </row>
    <row r="196" spans="1:7" ht="18" customHeight="1">
      <c r="A196" s="4" t="s">
        <v>19</v>
      </c>
      <c r="B196" s="8" t="s">
        <v>20</v>
      </c>
      <c r="C196" s="5">
        <v>920</v>
      </c>
      <c r="D196" s="5">
        <v>521</v>
      </c>
      <c r="E196" s="5">
        <f t="shared" si="42"/>
        <v>-399</v>
      </c>
      <c r="F196" s="21">
        <f t="shared" si="43"/>
        <v>-43.369565217391305</v>
      </c>
      <c r="G196" s="1"/>
    </row>
    <row r="197" spans="1:7" ht="15.6">
      <c r="A197" s="6" t="s">
        <v>62</v>
      </c>
      <c r="B197" s="9" t="s">
        <v>128</v>
      </c>
      <c r="C197" s="7">
        <v>40000</v>
      </c>
      <c r="D197" s="7">
        <v>46000</v>
      </c>
      <c r="E197" s="7">
        <f t="shared" ref="E197:E202" si="44">D197-C197</f>
        <v>6000</v>
      </c>
      <c r="F197" s="7">
        <f t="shared" ref="F197:F205" si="45">D197/C197*100-100</f>
        <v>14.999999999999986</v>
      </c>
      <c r="G197" s="1"/>
    </row>
    <row r="198" spans="1:7" ht="16.2" customHeight="1">
      <c r="A198" s="6" t="s">
        <v>63</v>
      </c>
      <c r="B198" s="9" t="s">
        <v>130</v>
      </c>
      <c r="C198" s="7">
        <v>268000</v>
      </c>
      <c r="D198" s="7">
        <v>308614</v>
      </c>
      <c r="E198" s="7">
        <f t="shared" si="44"/>
        <v>40614</v>
      </c>
      <c r="F198" s="7">
        <f t="shared" si="45"/>
        <v>15.154477611940308</v>
      </c>
      <c r="G198" s="1"/>
    </row>
    <row r="199" spans="1:7" ht="33.6" customHeight="1">
      <c r="A199" s="6" t="s">
        <v>64</v>
      </c>
      <c r="B199" s="9" t="s">
        <v>132</v>
      </c>
      <c r="C199" s="7">
        <v>3750</v>
      </c>
      <c r="D199" s="7">
        <v>5000</v>
      </c>
      <c r="E199" s="7">
        <f t="shared" si="44"/>
        <v>1250</v>
      </c>
      <c r="F199" s="7">
        <f t="shared" si="45"/>
        <v>33.333333333333314</v>
      </c>
      <c r="G199" s="1"/>
    </row>
    <row r="200" spans="1:7" ht="31.2">
      <c r="A200" s="6" t="s">
        <v>64</v>
      </c>
      <c r="B200" s="9" t="s">
        <v>131</v>
      </c>
      <c r="C200" s="7">
        <v>12150</v>
      </c>
      <c r="D200" s="7">
        <v>15300</v>
      </c>
      <c r="E200" s="7">
        <f t="shared" si="44"/>
        <v>3150</v>
      </c>
      <c r="F200" s="7">
        <f t="shared" si="45"/>
        <v>25.925925925925924</v>
      </c>
      <c r="G200" s="1"/>
    </row>
    <row r="201" spans="1:7" ht="16.2" customHeight="1">
      <c r="A201" s="6" t="s">
        <v>65</v>
      </c>
      <c r="B201" s="9" t="s">
        <v>133</v>
      </c>
      <c r="C201" s="7">
        <v>131095</v>
      </c>
      <c r="D201" s="7">
        <v>151616</v>
      </c>
      <c r="E201" s="7">
        <f t="shared" si="44"/>
        <v>20521</v>
      </c>
      <c r="F201" s="7">
        <f t="shared" si="45"/>
        <v>15.653533696937345</v>
      </c>
      <c r="G201" s="1"/>
    </row>
    <row r="202" spans="1:7" ht="18.600000000000001" customHeight="1">
      <c r="A202" s="3" t="s">
        <v>32</v>
      </c>
      <c r="B202" s="9" t="s">
        <v>134</v>
      </c>
      <c r="C202" s="7">
        <v>43256</v>
      </c>
      <c r="D202" s="7">
        <v>143605</v>
      </c>
      <c r="E202" s="7">
        <f t="shared" si="44"/>
        <v>100349</v>
      </c>
      <c r="F202" s="7">
        <f t="shared" si="45"/>
        <v>231.98862585537267</v>
      </c>
      <c r="G202" s="1"/>
    </row>
    <row r="203" spans="1:7" ht="15.6">
      <c r="A203" s="10"/>
      <c r="B203" s="11" t="s">
        <v>95</v>
      </c>
      <c r="C203" s="12">
        <f>C204+C213+C223+C224+C233+C240+C250+C259</f>
        <v>11507336</v>
      </c>
      <c r="D203" s="12">
        <f>D204+D213+D223+D224+D233+D240+D250+D259</f>
        <v>13269468</v>
      </c>
      <c r="E203" s="12">
        <f>E204+E213+E223+E224+E233+E240+E250+E259</f>
        <v>1762132</v>
      </c>
      <c r="F203" s="12">
        <f t="shared" si="45"/>
        <v>15.313118518482469</v>
      </c>
      <c r="G203" s="1"/>
    </row>
    <row r="204" spans="1:7" ht="15.6">
      <c r="A204" s="6" t="s">
        <v>45</v>
      </c>
      <c r="B204" s="9" t="s">
        <v>94</v>
      </c>
      <c r="C204" s="7">
        <f>SUM(C205:C212)</f>
        <v>370204</v>
      </c>
      <c r="D204" s="7">
        <f>SUM(D205:D212)</f>
        <v>479329</v>
      </c>
      <c r="E204" s="7">
        <f>D204-C204</f>
        <v>109125</v>
      </c>
      <c r="F204" s="7">
        <f t="shared" si="45"/>
        <v>29.476991064386141</v>
      </c>
      <c r="G204" s="1"/>
    </row>
    <row r="205" spans="1:7" ht="15.6">
      <c r="A205" s="4" t="s">
        <v>4</v>
      </c>
      <c r="B205" s="8" t="s">
        <v>5</v>
      </c>
      <c r="C205" s="5">
        <v>291380</v>
      </c>
      <c r="D205" s="5">
        <v>380450</v>
      </c>
      <c r="E205" s="5">
        <f>D205-C205</f>
        <v>89070</v>
      </c>
      <c r="F205" s="5">
        <f t="shared" si="45"/>
        <v>30.568330015786927</v>
      </c>
      <c r="G205" s="1"/>
    </row>
    <row r="206" spans="1:7" ht="15.6">
      <c r="A206" s="4" t="s">
        <v>6</v>
      </c>
      <c r="B206" s="8" t="s">
        <v>7</v>
      </c>
      <c r="C206" s="5">
        <v>64104</v>
      </c>
      <c r="D206" s="5">
        <v>83699</v>
      </c>
      <c r="E206" s="5">
        <f t="shared" ref="E206:E212" si="46">D206-C206</f>
        <v>19595</v>
      </c>
      <c r="F206" s="5">
        <f t="shared" ref="F206:F212" si="47">D206/C206*100-100</f>
        <v>30.567515287657557</v>
      </c>
      <c r="G206" s="1"/>
    </row>
    <row r="207" spans="1:7" ht="15.6">
      <c r="A207" s="4" t="s">
        <v>8</v>
      </c>
      <c r="B207" s="8" t="s">
        <v>91</v>
      </c>
      <c r="C207" s="5">
        <v>900</v>
      </c>
      <c r="D207" s="5">
        <v>950</v>
      </c>
      <c r="E207" s="5">
        <f t="shared" si="46"/>
        <v>50</v>
      </c>
      <c r="F207" s="5">
        <f t="shared" si="47"/>
        <v>5.5555555555555571</v>
      </c>
      <c r="G207" s="1"/>
    </row>
    <row r="208" spans="1:7" ht="15" customHeight="1">
      <c r="A208" s="4" t="s">
        <v>9</v>
      </c>
      <c r="B208" s="8" t="s">
        <v>10</v>
      </c>
      <c r="C208" s="5">
        <v>4581</v>
      </c>
      <c r="D208" s="5">
        <v>4481</v>
      </c>
      <c r="E208" s="5">
        <f t="shared" si="46"/>
        <v>-100</v>
      </c>
      <c r="F208" s="5">
        <f t="shared" si="47"/>
        <v>-2.182929491377422</v>
      </c>
      <c r="G208" s="1"/>
    </row>
    <row r="209" spans="1:7" ht="15.6">
      <c r="A209" s="4" t="s">
        <v>11</v>
      </c>
      <c r="B209" s="8" t="s">
        <v>12</v>
      </c>
      <c r="C209" s="5">
        <v>1710</v>
      </c>
      <c r="D209" s="5">
        <v>1840</v>
      </c>
      <c r="E209" s="5">
        <f t="shared" si="46"/>
        <v>130</v>
      </c>
      <c r="F209" s="5">
        <f t="shared" si="47"/>
        <v>7.6023391812865384</v>
      </c>
      <c r="G209" s="1"/>
    </row>
    <row r="210" spans="1:7" ht="15.6">
      <c r="A210" s="4" t="s">
        <v>13</v>
      </c>
      <c r="B210" s="8" t="s">
        <v>14</v>
      </c>
      <c r="C210" s="5">
        <v>6169</v>
      </c>
      <c r="D210" s="5">
        <v>6709</v>
      </c>
      <c r="E210" s="5">
        <f t="shared" si="46"/>
        <v>540</v>
      </c>
      <c r="F210" s="5">
        <f t="shared" si="47"/>
        <v>8.7534446425676862</v>
      </c>
      <c r="G210" s="1"/>
    </row>
    <row r="211" spans="1:7" ht="16.2" customHeight="1">
      <c r="A211" s="4" t="s">
        <v>15</v>
      </c>
      <c r="B211" s="8" t="s">
        <v>16</v>
      </c>
      <c r="C211" s="5">
        <v>692</v>
      </c>
      <c r="D211" s="5">
        <v>455</v>
      </c>
      <c r="E211" s="5">
        <f t="shared" si="46"/>
        <v>-237</v>
      </c>
      <c r="F211" s="5">
        <f t="shared" si="47"/>
        <v>-34.248554913294797</v>
      </c>
      <c r="G211" s="1"/>
    </row>
    <row r="212" spans="1:7" ht="15.6">
      <c r="A212" s="4" t="s">
        <v>17</v>
      </c>
      <c r="B212" s="8" t="s">
        <v>18</v>
      </c>
      <c r="C212" s="5">
        <v>668</v>
      </c>
      <c r="D212" s="5">
        <v>745</v>
      </c>
      <c r="E212" s="5">
        <f t="shared" si="46"/>
        <v>77</v>
      </c>
      <c r="F212" s="5">
        <f t="shared" si="47"/>
        <v>11.52694610778444</v>
      </c>
      <c r="G212" s="1"/>
    </row>
    <row r="213" spans="1:7" ht="15.6">
      <c r="A213" s="6" t="s">
        <v>66</v>
      </c>
      <c r="B213" s="9" t="s">
        <v>86</v>
      </c>
      <c r="C213" s="7">
        <f>SUM(C214:C222)</f>
        <v>8065014</v>
      </c>
      <c r="D213" s="7">
        <f>SUM(D214:D222)</f>
        <v>9430907</v>
      </c>
      <c r="E213" s="7">
        <f>D213-C213</f>
        <v>1365893</v>
      </c>
      <c r="F213" s="7">
        <f>D213/C213*100-100</f>
        <v>16.936027637397785</v>
      </c>
      <c r="G213" s="1"/>
    </row>
    <row r="214" spans="1:7" ht="15.6">
      <c r="A214" s="4" t="s">
        <v>4</v>
      </c>
      <c r="B214" s="8" t="s">
        <v>5</v>
      </c>
      <c r="C214" s="5">
        <v>6315760</v>
      </c>
      <c r="D214" s="5">
        <v>7487306</v>
      </c>
      <c r="E214" s="5">
        <f t="shared" ref="E214:E222" si="48">D214-C214</f>
        <v>1171546</v>
      </c>
      <c r="F214" s="5">
        <f t="shared" ref="F214:F222" si="49">D214/C214*100-100</f>
        <v>18.549564897969532</v>
      </c>
      <c r="G214" s="1"/>
    </row>
    <row r="215" spans="1:7" ht="15.6">
      <c r="A215" s="4" t="s">
        <v>6</v>
      </c>
      <c r="B215" s="8" t="s">
        <v>7</v>
      </c>
      <c r="C215" s="5">
        <v>1287045</v>
      </c>
      <c r="D215" s="5">
        <v>1526018</v>
      </c>
      <c r="E215" s="5">
        <f t="shared" si="48"/>
        <v>238973</v>
      </c>
      <c r="F215" s="5">
        <f t="shared" si="49"/>
        <v>18.567571452435615</v>
      </c>
      <c r="G215" s="1"/>
    </row>
    <row r="216" spans="1:7" ht="15.6">
      <c r="A216" s="4" t="s">
        <v>9</v>
      </c>
      <c r="B216" s="8" t="s">
        <v>10</v>
      </c>
      <c r="C216" s="5">
        <v>72371</v>
      </c>
      <c r="D216" s="5">
        <v>37700</v>
      </c>
      <c r="E216" s="5">
        <f t="shared" si="48"/>
        <v>-34671</v>
      </c>
      <c r="F216" s="5">
        <f t="shared" si="49"/>
        <v>-47.907310939464701</v>
      </c>
      <c r="G216" s="1"/>
    </row>
    <row r="217" spans="1:7" ht="15.6">
      <c r="A217" s="4" t="s">
        <v>11</v>
      </c>
      <c r="B217" s="8" t="s">
        <v>12</v>
      </c>
      <c r="C217" s="5">
        <v>25081</v>
      </c>
      <c r="D217" s="5">
        <v>24840</v>
      </c>
      <c r="E217" s="5">
        <f t="shared" si="48"/>
        <v>-241</v>
      </c>
      <c r="F217" s="5">
        <f t="shared" si="49"/>
        <v>-0.96088672700450672</v>
      </c>
      <c r="G217" s="1"/>
    </row>
    <row r="218" spans="1:7" ht="20.399999999999999" customHeight="1">
      <c r="A218" s="4" t="s">
        <v>15</v>
      </c>
      <c r="B218" s="8" t="s">
        <v>16</v>
      </c>
      <c r="C218" s="5">
        <v>13846</v>
      </c>
      <c r="D218" s="5">
        <v>10623</v>
      </c>
      <c r="E218" s="5">
        <f t="shared" si="48"/>
        <v>-3223</v>
      </c>
      <c r="F218" s="5">
        <f t="shared" si="49"/>
        <v>-23.277480860898464</v>
      </c>
      <c r="G218" s="1"/>
    </row>
    <row r="219" spans="1:7" ht="15.6">
      <c r="A219" s="4" t="s">
        <v>17</v>
      </c>
      <c r="B219" s="8" t="s">
        <v>18</v>
      </c>
      <c r="C219" s="5">
        <v>34121</v>
      </c>
      <c r="D219" s="5">
        <v>45920</v>
      </c>
      <c r="E219" s="5">
        <f t="shared" si="48"/>
        <v>11799</v>
      </c>
      <c r="F219" s="5">
        <f t="shared" si="49"/>
        <v>34.579877494797927</v>
      </c>
      <c r="G219" s="1"/>
    </row>
    <row r="220" spans="1:7" ht="15.6">
      <c r="A220" s="4" t="s">
        <v>43</v>
      </c>
      <c r="B220" s="8" t="s">
        <v>44</v>
      </c>
      <c r="C220" s="5">
        <v>315870</v>
      </c>
      <c r="D220" s="5">
        <v>295818</v>
      </c>
      <c r="E220" s="5">
        <f t="shared" si="48"/>
        <v>-20052</v>
      </c>
      <c r="F220" s="5">
        <f t="shared" si="49"/>
        <v>-6.3481812137904825</v>
      </c>
      <c r="G220" s="1"/>
    </row>
    <row r="221" spans="1:7" ht="19.8" customHeight="1">
      <c r="A221" s="4" t="s">
        <v>19</v>
      </c>
      <c r="B221" s="8" t="s">
        <v>20</v>
      </c>
      <c r="C221" s="5">
        <v>320</v>
      </c>
      <c r="D221" s="5">
        <v>2082</v>
      </c>
      <c r="E221" s="5">
        <f t="shared" si="48"/>
        <v>1762</v>
      </c>
      <c r="F221" s="5">
        <f t="shared" si="49"/>
        <v>550.625</v>
      </c>
      <c r="G221" s="1"/>
    </row>
    <row r="222" spans="1:7" ht="15.6">
      <c r="A222" s="4" t="s">
        <v>25</v>
      </c>
      <c r="B222" s="8" t="s">
        <v>26</v>
      </c>
      <c r="C222" s="5">
        <v>600</v>
      </c>
      <c r="D222" s="5">
        <v>600</v>
      </c>
      <c r="E222" s="5">
        <f t="shared" si="48"/>
        <v>0</v>
      </c>
      <c r="F222" s="5">
        <f t="shared" si="49"/>
        <v>0</v>
      </c>
      <c r="G222" s="1"/>
    </row>
    <row r="223" spans="1:7" ht="28.8" customHeight="1">
      <c r="A223" s="6" t="s">
        <v>66</v>
      </c>
      <c r="B223" s="9" t="s">
        <v>87</v>
      </c>
      <c r="C223" s="7">
        <v>11000</v>
      </c>
      <c r="D223" s="7">
        <v>15000</v>
      </c>
      <c r="E223" s="7">
        <f>D223-C223</f>
        <v>4000</v>
      </c>
      <c r="F223" s="7">
        <f>D223/C223*100-100</f>
        <v>36.363636363636346</v>
      </c>
      <c r="G223" s="1"/>
    </row>
    <row r="224" spans="1:7" ht="15.6">
      <c r="A224" s="6" t="s">
        <v>67</v>
      </c>
      <c r="B224" s="9" t="s">
        <v>88</v>
      </c>
      <c r="C224" s="7">
        <f>SUM(C225:C232)</f>
        <v>932051</v>
      </c>
      <c r="D224" s="7">
        <f>SUM(D225:D232)</f>
        <v>1091597</v>
      </c>
      <c r="E224" s="7">
        <f>D224-C224</f>
        <v>159546</v>
      </c>
      <c r="F224" s="7">
        <f>D224/C224*100-100</f>
        <v>17.117732827924655</v>
      </c>
      <c r="G224" s="1"/>
    </row>
    <row r="225" spans="1:7" ht="15.6">
      <c r="A225" s="4" t="s">
        <v>4</v>
      </c>
      <c r="B225" s="8" t="s">
        <v>5</v>
      </c>
      <c r="C225" s="5">
        <v>643847</v>
      </c>
      <c r="D225" s="5">
        <v>744419</v>
      </c>
      <c r="E225" s="5">
        <f t="shared" ref="E225:E232" si="50">D225-C225</f>
        <v>100572</v>
      </c>
      <c r="F225" s="5">
        <f t="shared" ref="F225:F232" si="51">D225/C225*100-100</f>
        <v>15.620481263405736</v>
      </c>
      <c r="G225" s="1"/>
    </row>
    <row r="226" spans="1:7" ht="15.6">
      <c r="A226" s="4" t="s">
        <v>6</v>
      </c>
      <c r="B226" s="8" t="s">
        <v>7</v>
      </c>
      <c r="C226" s="5">
        <v>135208</v>
      </c>
      <c r="D226" s="5">
        <v>163772</v>
      </c>
      <c r="E226" s="5">
        <f t="shared" si="50"/>
        <v>28564</v>
      </c>
      <c r="F226" s="5">
        <f t="shared" si="51"/>
        <v>21.125968877581201</v>
      </c>
      <c r="G226" s="1"/>
    </row>
    <row r="227" spans="1:7" ht="17.399999999999999" customHeight="1">
      <c r="A227" s="4" t="s">
        <v>8</v>
      </c>
      <c r="B227" s="8" t="s">
        <v>91</v>
      </c>
      <c r="C227" s="5">
        <v>42358</v>
      </c>
      <c r="D227" s="5">
        <v>62486</v>
      </c>
      <c r="E227" s="5">
        <f t="shared" si="50"/>
        <v>20128</v>
      </c>
      <c r="F227" s="5">
        <f t="shared" si="51"/>
        <v>47.518768591529351</v>
      </c>
      <c r="G227" s="1"/>
    </row>
    <row r="228" spans="1:7" ht="17.399999999999999" customHeight="1">
      <c r="A228" s="4" t="s">
        <v>9</v>
      </c>
      <c r="B228" s="8" t="s">
        <v>10</v>
      </c>
      <c r="C228" s="5">
        <v>68519</v>
      </c>
      <c r="D228" s="5">
        <v>79420</v>
      </c>
      <c r="E228" s="5">
        <f t="shared" si="50"/>
        <v>10901</v>
      </c>
      <c r="F228" s="5">
        <f t="shared" si="51"/>
        <v>15.909455771391862</v>
      </c>
      <c r="G228" s="1"/>
    </row>
    <row r="229" spans="1:7" ht="15.6">
      <c r="A229" s="4" t="s">
        <v>11</v>
      </c>
      <c r="B229" s="8" t="s">
        <v>12</v>
      </c>
      <c r="C229" s="5">
        <v>1895</v>
      </c>
      <c r="D229" s="5">
        <v>3310</v>
      </c>
      <c r="E229" s="5">
        <f t="shared" si="50"/>
        <v>1415</v>
      </c>
      <c r="F229" s="5">
        <f t="shared" si="51"/>
        <v>74.670184696569919</v>
      </c>
      <c r="G229" s="1"/>
    </row>
    <row r="230" spans="1:7" ht="15.6">
      <c r="A230" s="4" t="s">
        <v>13</v>
      </c>
      <c r="B230" s="8" t="s">
        <v>14</v>
      </c>
      <c r="C230" s="5">
        <v>19000</v>
      </c>
      <c r="D230" s="5">
        <v>17887</v>
      </c>
      <c r="E230" s="5">
        <f t="shared" si="50"/>
        <v>-1113</v>
      </c>
      <c r="F230" s="5">
        <f t="shared" si="51"/>
        <v>-5.8578947368421126</v>
      </c>
      <c r="G230" s="1"/>
    </row>
    <row r="231" spans="1:7" ht="15.6">
      <c r="A231" s="4" t="s">
        <v>17</v>
      </c>
      <c r="B231" s="8" t="s">
        <v>18</v>
      </c>
      <c r="C231" s="5">
        <v>5400</v>
      </c>
      <c r="D231" s="5">
        <v>6724</v>
      </c>
      <c r="E231" s="5">
        <f t="shared" si="50"/>
        <v>1324</v>
      </c>
      <c r="F231" s="5">
        <f t="shared" si="51"/>
        <v>24.518518518518519</v>
      </c>
      <c r="G231" s="1"/>
    </row>
    <row r="232" spans="1:7" ht="15.6">
      <c r="A232" s="4" t="s">
        <v>43</v>
      </c>
      <c r="B232" s="8" t="s">
        <v>44</v>
      </c>
      <c r="C232" s="5">
        <v>15824</v>
      </c>
      <c r="D232" s="5">
        <v>13579</v>
      </c>
      <c r="E232" s="5">
        <f t="shared" si="50"/>
        <v>-2245</v>
      </c>
      <c r="F232" s="5">
        <f t="shared" si="51"/>
        <v>-14.187310414560159</v>
      </c>
      <c r="G232" s="1"/>
    </row>
    <row r="233" spans="1:7" ht="15.6">
      <c r="A233" s="6" t="s">
        <v>68</v>
      </c>
      <c r="B233" s="9" t="s">
        <v>89</v>
      </c>
      <c r="C233" s="7">
        <f>SUM(C234:C239)</f>
        <v>492871</v>
      </c>
      <c r="D233" s="7">
        <f>SUM(D234:D239)</f>
        <v>219246</v>
      </c>
      <c r="E233" s="7">
        <f>D233-C233</f>
        <v>-273625</v>
      </c>
      <c r="F233" s="7">
        <f>D233/C233*100-100</f>
        <v>-55.516555041785779</v>
      </c>
      <c r="G233" s="1"/>
    </row>
    <row r="234" spans="1:7" ht="15.6">
      <c r="A234" s="4" t="s">
        <v>4</v>
      </c>
      <c r="B234" s="8" t="s">
        <v>5</v>
      </c>
      <c r="C234" s="5">
        <v>82937</v>
      </c>
      <c r="D234" s="5">
        <v>150836</v>
      </c>
      <c r="E234" s="5">
        <f t="shared" ref="E234:E239" si="52">D234-C234</f>
        <v>67899</v>
      </c>
      <c r="F234" s="5">
        <f t="shared" ref="F234:F239" si="53">D234/C234*100-100</f>
        <v>81.868164992705317</v>
      </c>
      <c r="G234" s="1"/>
    </row>
    <row r="235" spans="1:7" ht="15.6">
      <c r="A235" s="4" t="s">
        <v>6</v>
      </c>
      <c r="B235" s="8" t="s">
        <v>7</v>
      </c>
      <c r="C235" s="5">
        <v>20446</v>
      </c>
      <c r="D235" s="5">
        <v>33184</v>
      </c>
      <c r="E235" s="5">
        <f t="shared" si="52"/>
        <v>12738</v>
      </c>
      <c r="F235" s="5">
        <f t="shared" si="53"/>
        <v>62.300694512374065</v>
      </c>
      <c r="G235" s="1"/>
    </row>
    <row r="236" spans="1:7" ht="15.6">
      <c r="A236" s="4" t="s">
        <v>8</v>
      </c>
      <c r="B236" s="8" t="s">
        <v>91</v>
      </c>
      <c r="C236" s="5">
        <v>37319</v>
      </c>
      <c r="D236" s="5">
        <v>27000</v>
      </c>
      <c r="E236" s="5">
        <f t="shared" si="52"/>
        <v>-10319</v>
      </c>
      <c r="F236" s="5">
        <f t="shared" si="53"/>
        <v>-27.650794501460382</v>
      </c>
      <c r="G236" s="1"/>
    </row>
    <row r="237" spans="1:7" ht="16.95" customHeight="1">
      <c r="A237" s="4" t="s">
        <v>9</v>
      </c>
      <c r="B237" s="8" t="s">
        <v>10</v>
      </c>
      <c r="C237" s="5">
        <v>345201</v>
      </c>
      <c r="D237" s="5">
        <v>740</v>
      </c>
      <c r="E237" s="5">
        <f t="shared" si="52"/>
        <v>-344461</v>
      </c>
      <c r="F237" s="5">
        <f t="shared" si="53"/>
        <v>-99.785632138956728</v>
      </c>
      <c r="G237" s="1"/>
    </row>
    <row r="238" spans="1:7" ht="15.6">
      <c r="A238" s="4" t="s">
        <v>11</v>
      </c>
      <c r="B238" s="8" t="s">
        <v>12</v>
      </c>
      <c r="C238" s="5">
        <v>880</v>
      </c>
      <c r="D238" s="5">
        <v>1500</v>
      </c>
      <c r="E238" s="5">
        <f t="shared" si="52"/>
        <v>620</v>
      </c>
      <c r="F238" s="5">
        <f t="shared" si="53"/>
        <v>70.454545454545467</v>
      </c>
      <c r="G238" s="1"/>
    </row>
    <row r="239" spans="1:7" ht="15.6">
      <c r="A239" s="4" t="s">
        <v>17</v>
      </c>
      <c r="B239" s="8" t="s">
        <v>18</v>
      </c>
      <c r="C239" s="5">
        <v>6088</v>
      </c>
      <c r="D239" s="5">
        <v>5986</v>
      </c>
      <c r="E239" s="5">
        <f t="shared" si="52"/>
        <v>-102</v>
      </c>
      <c r="F239" s="5">
        <f t="shared" si="53"/>
        <v>-1.6754270696452096</v>
      </c>
      <c r="G239" s="1"/>
    </row>
    <row r="240" spans="1:7" ht="15.6">
      <c r="A240" s="6" t="s">
        <v>69</v>
      </c>
      <c r="B240" s="9" t="s">
        <v>90</v>
      </c>
      <c r="C240" s="7">
        <f>SUM(C241:C249)</f>
        <v>1034418</v>
      </c>
      <c r="D240" s="7">
        <f>SUM(D241:D249)</f>
        <v>1066421</v>
      </c>
      <c r="E240" s="7">
        <f>D240-C240</f>
        <v>32003</v>
      </c>
      <c r="F240" s="7">
        <f>D240/C240*100-100</f>
        <v>3.0938170062779307</v>
      </c>
      <c r="G240" s="1"/>
    </row>
    <row r="241" spans="1:7" ht="15.6">
      <c r="A241" s="4" t="s">
        <v>4</v>
      </c>
      <c r="B241" s="8" t="s">
        <v>5</v>
      </c>
      <c r="C241" s="5">
        <v>630005</v>
      </c>
      <c r="D241" s="5">
        <v>728930</v>
      </c>
      <c r="E241" s="5">
        <f t="shared" ref="E241:E249" si="54">D241-C241</f>
        <v>98925</v>
      </c>
      <c r="F241" s="5">
        <f t="shared" ref="F241:F249" si="55">D241/C241*100-100</f>
        <v>15.702256331298955</v>
      </c>
      <c r="G241" s="1"/>
    </row>
    <row r="242" spans="1:7" ht="15.6">
      <c r="A242" s="4" t="s">
        <v>6</v>
      </c>
      <c r="B242" s="8" t="s">
        <v>7</v>
      </c>
      <c r="C242" s="5">
        <v>143298</v>
      </c>
      <c r="D242" s="5">
        <v>171299</v>
      </c>
      <c r="E242" s="5">
        <f t="shared" si="54"/>
        <v>28001</v>
      </c>
      <c r="F242" s="5">
        <f t="shared" si="55"/>
        <v>19.540398330751302</v>
      </c>
      <c r="G242" s="1"/>
    </row>
    <row r="243" spans="1:7" ht="15.6">
      <c r="A243" s="4" t="s">
        <v>8</v>
      </c>
      <c r="B243" s="8" t="s">
        <v>91</v>
      </c>
      <c r="C243" s="5">
        <v>20294</v>
      </c>
      <c r="D243" s="5">
        <v>10000</v>
      </c>
      <c r="E243" s="5">
        <f t="shared" si="54"/>
        <v>-10294</v>
      </c>
      <c r="F243" s="5">
        <f t="shared" si="55"/>
        <v>-50.72435202522913</v>
      </c>
      <c r="G243" s="1"/>
    </row>
    <row r="244" spans="1:7" ht="18" customHeight="1">
      <c r="A244" s="4" t="s">
        <v>9</v>
      </c>
      <c r="B244" s="8" t="s">
        <v>10</v>
      </c>
      <c r="C244" s="5">
        <v>151231</v>
      </c>
      <c r="D244" s="5">
        <v>73580</v>
      </c>
      <c r="E244" s="5">
        <f t="shared" si="54"/>
        <v>-77651</v>
      </c>
      <c r="F244" s="5">
        <f t="shared" si="55"/>
        <v>-51.345954202511393</v>
      </c>
      <c r="G244" s="1"/>
    </row>
    <row r="245" spans="1:7" ht="15.6">
      <c r="A245" s="4" t="s">
        <v>11</v>
      </c>
      <c r="B245" s="8" t="s">
        <v>12</v>
      </c>
      <c r="C245" s="5">
        <v>2710</v>
      </c>
      <c r="D245" s="5">
        <v>4540</v>
      </c>
      <c r="E245" s="5">
        <f t="shared" si="54"/>
        <v>1830</v>
      </c>
      <c r="F245" s="5">
        <f t="shared" si="55"/>
        <v>67.527675276752774</v>
      </c>
      <c r="G245" s="1"/>
    </row>
    <row r="246" spans="1:7" ht="16.8" customHeight="1">
      <c r="A246" s="4" t="s">
        <v>15</v>
      </c>
      <c r="B246" s="8" t="s">
        <v>16</v>
      </c>
      <c r="C246" s="5">
        <v>2000</v>
      </c>
      <c r="D246" s="5">
        <v>4553</v>
      </c>
      <c r="E246" s="5">
        <f t="shared" si="54"/>
        <v>2553</v>
      </c>
      <c r="F246" s="5">
        <f t="shared" si="55"/>
        <v>127.65</v>
      </c>
      <c r="G246" s="1"/>
    </row>
    <row r="247" spans="1:7" ht="15.6">
      <c r="A247" s="4" t="s">
        <v>17</v>
      </c>
      <c r="B247" s="8" t="s">
        <v>18</v>
      </c>
      <c r="C247" s="5">
        <v>7340</v>
      </c>
      <c r="D247" s="5">
        <v>8200</v>
      </c>
      <c r="E247" s="5">
        <f t="shared" si="54"/>
        <v>860</v>
      </c>
      <c r="F247" s="5">
        <f t="shared" si="55"/>
        <v>11.716621253406004</v>
      </c>
      <c r="G247" s="1"/>
    </row>
    <row r="248" spans="1:7" ht="15.6">
      <c r="A248" s="4" t="s">
        <v>43</v>
      </c>
      <c r="B248" s="8" t="s">
        <v>44</v>
      </c>
      <c r="C248" s="5">
        <v>77208</v>
      </c>
      <c r="D248" s="5">
        <v>64983</v>
      </c>
      <c r="E248" s="5">
        <f t="shared" si="54"/>
        <v>-12225</v>
      </c>
      <c r="F248" s="5">
        <f t="shared" si="55"/>
        <v>-15.833851414361206</v>
      </c>
      <c r="G248" s="1"/>
    </row>
    <row r="249" spans="1:7" ht="15.6">
      <c r="A249" s="4" t="s">
        <v>25</v>
      </c>
      <c r="B249" s="8" t="s">
        <v>26</v>
      </c>
      <c r="C249" s="5">
        <v>332</v>
      </c>
      <c r="D249" s="5">
        <v>336</v>
      </c>
      <c r="E249" s="5">
        <f t="shared" si="54"/>
        <v>4</v>
      </c>
      <c r="F249" s="5">
        <f t="shared" si="55"/>
        <v>1.2048192771084274</v>
      </c>
      <c r="G249" s="1"/>
    </row>
    <row r="250" spans="1:7" ht="18.600000000000001" customHeight="1">
      <c r="A250" s="6" t="s">
        <v>70</v>
      </c>
      <c r="B250" s="9" t="s">
        <v>92</v>
      </c>
      <c r="C250" s="7">
        <f>SUM(C251:C258)</f>
        <v>322282</v>
      </c>
      <c r="D250" s="7">
        <f>SUM(D251:D258)</f>
        <v>405912</v>
      </c>
      <c r="E250" s="7">
        <f>D250-C250</f>
        <v>83630</v>
      </c>
      <c r="F250" s="7">
        <f>D250/C250*100-100</f>
        <v>25.94932388405185</v>
      </c>
      <c r="G250" s="1"/>
    </row>
    <row r="251" spans="1:7" ht="15.6">
      <c r="A251" s="4" t="s">
        <v>4</v>
      </c>
      <c r="B251" s="8" t="s">
        <v>5</v>
      </c>
      <c r="C251" s="5">
        <v>252250</v>
      </c>
      <c r="D251" s="5">
        <v>319203</v>
      </c>
      <c r="E251" s="5">
        <f t="shared" ref="E251:E258" si="56">D251-C251</f>
        <v>66953</v>
      </c>
      <c r="F251" s="5">
        <f t="shared" ref="F251:F258" si="57">D251/C251*100-100</f>
        <v>26.542319127849339</v>
      </c>
      <c r="G251" s="1"/>
    </row>
    <row r="252" spans="1:7" ht="15.6">
      <c r="A252" s="4" t="s">
        <v>6</v>
      </c>
      <c r="B252" s="8" t="s">
        <v>7</v>
      </c>
      <c r="C252" s="5">
        <v>46940</v>
      </c>
      <c r="D252" s="5">
        <v>57457</v>
      </c>
      <c r="E252" s="5">
        <f t="shared" si="56"/>
        <v>10517</v>
      </c>
      <c r="F252" s="5">
        <f t="shared" si="57"/>
        <v>22.405198125266296</v>
      </c>
      <c r="G252" s="1"/>
    </row>
    <row r="253" spans="1:7" ht="15.6">
      <c r="A253" s="4" t="s">
        <v>8</v>
      </c>
      <c r="B253" s="8" t="s">
        <v>91</v>
      </c>
      <c r="C253" s="5">
        <v>2300</v>
      </c>
      <c r="D253" s="5">
        <v>4450</v>
      </c>
      <c r="E253" s="5">
        <f t="shared" si="56"/>
        <v>2150</v>
      </c>
      <c r="F253" s="5">
        <f t="shared" si="57"/>
        <v>93.478260869565219</v>
      </c>
      <c r="G253" s="1"/>
    </row>
    <row r="254" spans="1:7" ht="18.600000000000001" customHeight="1">
      <c r="A254" s="4" t="s">
        <v>9</v>
      </c>
      <c r="B254" s="8" t="s">
        <v>10</v>
      </c>
      <c r="C254" s="5">
        <v>9140</v>
      </c>
      <c r="D254" s="5">
        <v>11820</v>
      </c>
      <c r="E254" s="5">
        <f t="shared" si="56"/>
        <v>2680</v>
      </c>
      <c r="F254" s="5">
        <f t="shared" si="57"/>
        <v>29.321663019693659</v>
      </c>
      <c r="G254" s="1"/>
    </row>
    <row r="255" spans="1:7" ht="15.6">
      <c r="A255" s="4" t="s">
        <v>11</v>
      </c>
      <c r="B255" s="8" t="s">
        <v>12</v>
      </c>
      <c r="C255" s="5">
        <v>1240</v>
      </c>
      <c r="D255" s="5">
        <v>1380</v>
      </c>
      <c r="E255" s="5">
        <f t="shared" si="56"/>
        <v>140</v>
      </c>
      <c r="F255" s="5">
        <f t="shared" si="57"/>
        <v>11.290322580645153</v>
      </c>
      <c r="G255" s="1"/>
    </row>
    <row r="256" spans="1:7" ht="15.6">
      <c r="A256" s="4" t="s">
        <v>13</v>
      </c>
      <c r="B256" s="8" t="s">
        <v>14</v>
      </c>
      <c r="C256" s="5">
        <v>8372</v>
      </c>
      <c r="D256" s="5">
        <v>9880</v>
      </c>
      <c r="E256" s="5">
        <f t="shared" si="56"/>
        <v>1508</v>
      </c>
      <c r="F256" s="5">
        <f t="shared" si="57"/>
        <v>18.012422360248451</v>
      </c>
      <c r="G256" s="1"/>
    </row>
    <row r="257" spans="1:7" ht="15.6" customHeight="1">
      <c r="A257" s="4" t="s">
        <v>15</v>
      </c>
      <c r="B257" s="8" t="s">
        <v>16</v>
      </c>
      <c r="C257" s="5">
        <v>1038</v>
      </c>
      <c r="D257" s="5">
        <v>607</v>
      </c>
      <c r="E257" s="5">
        <f t="shared" si="56"/>
        <v>-431</v>
      </c>
      <c r="F257" s="5">
        <f t="shared" si="57"/>
        <v>-41.522157996146433</v>
      </c>
      <c r="G257" s="1"/>
    </row>
    <row r="258" spans="1:7" ht="15.6">
      <c r="A258" s="4" t="s">
        <v>17</v>
      </c>
      <c r="B258" s="8" t="s">
        <v>18</v>
      </c>
      <c r="C258" s="5">
        <v>1002</v>
      </c>
      <c r="D258" s="5">
        <v>1115</v>
      </c>
      <c r="E258" s="5">
        <f t="shared" si="56"/>
        <v>113</v>
      </c>
      <c r="F258" s="5">
        <f t="shared" si="57"/>
        <v>11.277445109780444</v>
      </c>
      <c r="G258" s="1"/>
    </row>
    <row r="259" spans="1:7" ht="32.4" customHeight="1">
      <c r="A259" s="6" t="s">
        <v>71</v>
      </c>
      <c r="B259" s="9" t="s">
        <v>93</v>
      </c>
      <c r="C259" s="7">
        <v>279496</v>
      </c>
      <c r="D259" s="7">
        <v>561056</v>
      </c>
      <c r="E259" s="7">
        <f>D259-C259</f>
        <v>281560</v>
      </c>
      <c r="F259" s="7">
        <f>D259/C259*100-100</f>
        <v>100.73847210693538</v>
      </c>
      <c r="G259" s="1"/>
    </row>
    <row r="260" spans="1:7" ht="21.6" customHeight="1">
      <c r="A260" s="23" t="s">
        <v>72</v>
      </c>
      <c r="B260" s="11" t="s">
        <v>123</v>
      </c>
      <c r="C260" s="24">
        <f>C261+C270+C271+C272+C273+C274+C275+C276+C277</f>
        <v>20174504</v>
      </c>
      <c r="D260" s="24">
        <f>D261+D270+D271+D272+D273+D274+D275+D276+D277</f>
        <v>19718082</v>
      </c>
      <c r="E260" s="24">
        <f>D260-C260</f>
        <v>-456422</v>
      </c>
      <c r="F260" s="24">
        <f>D260/C260*100-100</f>
        <v>-2.2623703660818677</v>
      </c>
      <c r="G260" s="1"/>
    </row>
    <row r="261" spans="1:7" ht="15.6">
      <c r="A261" s="6" t="s">
        <v>45</v>
      </c>
      <c r="B261" s="9" t="s">
        <v>122</v>
      </c>
      <c r="C261" s="7">
        <f>SUM(C262:C269)</f>
        <v>2027700</v>
      </c>
      <c r="D261" s="7">
        <f>SUM(D262:D269)</f>
        <v>2608082</v>
      </c>
      <c r="E261" s="7">
        <f>D261-C261</f>
        <v>580382</v>
      </c>
      <c r="F261" s="7">
        <f>D261/C261*100-100</f>
        <v>28.622675938255156</v>
      </c>
      <c r="G261" s="1"/>
    </row>
    <row r="262" spans="1:7" ht="15.6">
      <c r="A262" s="4" t="s">
        <v>4</v>
      </c>
      <c r="B262" s="8" t="s">
        <v>5</v>
      </c>
      <c r="C262" s="5">
        <v>1556457</v>
      </c>
      <c r="D262" s="5">
        <v>2010568</v>
      </c>
      <c r="E262" s="5">
        <f t="shared" ref="E262:E269" si="58">D262-C262</f>
        <v>454111</v>
      </c>
      <c r="F262" s="5">
        <f t="shared" ref="F262:F269" si="59">D262/C262*100-100</f>
        <v>29.175942541297331</v>
      </c>
      <c r="G262" s="1"/>
    </row>
    <row r="263" spans="1:7" ht="15.6">
      <c r="A263" s="4" t="s">
        <v>6</v>
      </c>
      <c r="B263" s="8" t="s">
        <v>7</v>
      </c>
      <c r="C263" s="5">
        <v>342421</v>
      </c>
      <c r="D263" s="5">
        <v>442325</v>
      </c>
      <c r="E263" s="5">
        <f t="shared" si="58"/>
        <v>99904</v>
      </c>
      <c r="F263" s="5">
        <f t="shared" si="59"/>
        <v>29.175780691020691</v>
      </c>
      <c r="G263" s="1"/>
    </row>
    <row r="264" spans="1:7" ht="15.6">
      <c r="A264" s="4" t="s">
        <v>8</v>
      </c>
      <c r="B264" s="8" t="s">
        <v>91</v>
      </c>
      <c r="C264" s="5">
        <v>28050</v>
      </c>
      <c r="D264" s="5">
        <v>14050</v>
      </c>
      <c r="E264" s="5">
        <f t="shared" si="58"/>
        <v>-14000</v>
      </c>
      <c r="F264" s="5">
        <f t="shared" si="59"/>
        <v>-49.910873440285208</v>
      </c>
      <c r="G264" s="1"/>
    </row>
    <row r="265" spans="1:7" ht="15.6">
      <c r="A265" s="4" t="s">
        <v>9</v>
      </c>
      <c r="B265" s="8" t="s">
        <v>10</v>
      </c>
      <c r="C265" s="5">
        <v>29998</v>
      </c>
      <c r="D265" s="5">
        <v>68726</v>
      </c>
      <c r="E265" s="5">
        <f t="shared" si="58"/>
        <v>38728</v>
      </c>
      <c r="F265" s="5">
        <f t="shared" si="59"/>
        <v>129.10194012934198</v>
      </c>
      <c r="G265" s="1"/>
    </row>
    <row r="266" spans="1:7" ht="15.6">
      <c r="A266" s="4" t="s">
        <v>11</v>
      </c>
      <c r="B266" s="8" t="s">
        <v>12</v>
      </c>
      <c r="C266" s="5">
        <v>5900</v>
      </c>
      <c r="D266" s="5">
        <v>10500</v>
      </c>
      <c r="E266" s="5">
        <f t="shared" si="58"/>
        <v>4600</v>
      </c>
      <c r="F266" s="5">
        <f t="shared" si="59"/>
        <v>77.966101694915238</v>
      </c>
      <c r="G266" s="1"/>
    </row>
    <row r="267" spans="1:7" ht="15.6">
      <c r="A267" s="4" t="s">
        <v>13</v>
      </c>
      <c r="B267" s="8" t="s">
        <v>14</v>
      </c>
      <c r="C267" s="5">
        <v>37130</v>
      </c>
      <c r="D267" s="5">
        <v>36694</v>
      </c>
      <c r="E267" s="5">
        <f t="shared" si="58"/>
        <v>-436</v>
      </c>
      <c r="F267" s="5">
        <f t="shared" si="59"/>
        <v>-1.174252625908963</v>
      </c>
      <c r="G267" s="1"/>
    </row>
    <row r="268" spans="1:7" ht="20.399999999999999" customHeight="1">
      <c r="A268" s="4" t="s">
        <v>15</v>
      </c>
      <c r="B268" s="8" t="s">
        <v>16</v>
      </c>
      <c r="C268" s="5">
        <v>4844</v>
      </c>
      <c r="D268" s="5">
        <v>5539</v>
      </c>
      <c r="E268" s="5">
        <f t="shared" si="58"/>
        <v>695</v>
      </c>
      <c r="F268" s="5">
        <f t="shared" si="59"/>
        <v>14.347646573080098</v>
      </c>
      <c r="G268" s="1"/>
    </row>
    <row r="269" spans="1:7" ht="15.6">
      <c r="A269" s="4" t="s">
        <v>17</v>
      </c>
      <c r="B269" s="8" t="s">
        <v>18</v>
      </c>
      <c r="C269" s="5">
        <v>22900</v>
      </c>
      <c r="D269" s="5">
        <v>19680</v>
      </c>
      <c r="E269" s="5">
        <f t="shared" si="58"/>
        <v>-3220</v>
      </c>
      <c r="F269" s="5">
        <f t="shared" si="59"/>
        <v>-14.061135371179034</v>
      </c>
      <c r="G269" s="1"/>
    </row>
    <row r="270" spans="1:7" ht="34.200000000000003" customHeight="1">
      <c r="A270" s="6" t="s">
        <v>73</v>
      </c>
      <c r="B270" s="9" t="s">
        <v>121</v>
      </c>
      <c r="C270" s="7">
        <v>1560445</v>
      </c>
      <c r="D270" s="7">
        <v>1800000</v>
      </c>
      <c r="E270" s="7">
        <f>D270-C270</f>
        <v>239555</v>
      </c>
      <c r="F270" s="7">
        <f>D270/C270*100-100</f>
        <v>15.351710569741314</v>
      </c>
      <c r="G270" s="1"/>
    </row>
    <row r="271" spans="1:7" ht="34.799999999999997" customHeight="1">
      <c r="A271" s="6" t="s">
        <v>74</v>
      </c>
      <c r="B271" s="9" t="s">
        <v>118</v>
      </c>
      <c r="C271" s="7">
        <v>10088645</v>
      </c>
      <c r="D271" s="7">
        <v>9300000</v>
      </c>
      <c r="E271" s="7">
        <f>D271-C271</f>
        <v>-788645</v>
      </c>
      <c r="F271" s="7">
        <f>D271/C271*100-100</f>
        <v>-7.8171548310005932</v>
      </c>
      <c r="G271" s="1"/>
    </row>
    <row r="272" spans="1:7" ht="32.4" customHeight="1">
      <c r="A272" s="6" t="s">
        <v>74</v>
      </c>
      <c r="B272" s="9" t="s">
        <v>119</v>
      </c>
      <c r="C272" s="7">
        <v>1472889</v>
      </c>
      <c r="D272" s="7">
        <v>1900000</v>
      </c>
      <c r="E272" s="7">
        <f>D272-C272</f>
        <v>427111</v>
      </c>
      <c r="F272" s="7">
        <f>D272/C272*100-100</f>
        <v>28.998179767789679</v>
      </c>
      <c r="G272" s="1"/>
    </row>
    <row r="273" spans="1:7" ht="35.4" customHeight="1">
      <c r="A273" s="6" t="s">
        <v>74</v>
      </c>
      <c r="B273" s="9" t="s">
        <v>120</v>
      </c>
      <c r="C273" s="7">
        <v>56000</v>
      </c>
      <c r="D273" s="7">
        <v>50000</v>
      </c>
      <c r="E273" s="7">
        <f>D273-C273</f>
        <v>-6000</v>
      </c>
      <c r="F273" s="7">
        <f>D273/C273*100-100</f>
        <v>-10.714285714285708</v>
      </c>
      <c r="G273" s="1"/>
    </row>
    <row r="274" spans="1:7" ht="31.2" customHeight="1">
      <c r="A274" s="3" t="s">
        <v>75</v>
      </c>
      <c r="B274" s="9" t="s">
        <v>117</v>
      </c>
      <c r="C274" s="7">
        <v>1435000</v>
      </c>
      <c r="D274" s="7">
        <v>500000</v>
      </c>
      <c r="E274" s="7">
        <f t="shared" ref="E274:E277" si="60">D274-C274</f>
        <v>-935000</v>
      </c>
      <c r="F274" s="7">
        <f t="shared" ref="F274:F277" si="61">D274/C274*100-100</f>
        <v>-65.156794425087099</v>
      </c>
      <c r="G274" s="1"/>
    </row>
    <row r="275" spans="1:7" ht="35.4" customHeight="1">
      <c r="A275" s="6" t="s">
        <v>76</v>
      </c>
      <c r="B275" s="9" t="s">
        <v>116</v>
      </c>
      <c r="C275" s="7">
        <v>35028</v>
      </c>
      <c r="D275" s="7">
        <v>60000</v>
      </c>
      <c r="E275" s="7">
        <f t="shared" si="60"/>
        <v>24972</v>
      </c>
      <c r="F275" s="7">
        <f t="shared" si="61"/>
        <v>71.291538198013029</v>
      </c>
      <c r="G275" s="1"/>
    </row>
    <row r="276" spans="1:7" ht="33" customHeight="1">
      <c r="A276" s="6" t="s">
        <v>77</v>
      </c>
      <c r="B276" s="9" t="s">
        <v>115</v>
      </c>
      <c r="C276" s="7">
        <v>3138531</v>
      </c>
      <c r="D276" s="7">
        <v>3200000</v>
      </c>
      <c r="E276" s="7">
        <f t="shared" si="60"/>
        <v>61469</v>
      </c>
      <c r="F276" s="7">
        <f t="shared" si="61"/>
        <v>1.958527731604363</v>
      </c>
      <c r="G276" s="1"/>
    </row>
    <row r="277" spans="1:7" ht="15.6">
      <c r="A277" s="6" t="s">
        <v>78</v>
      </c>
      <c r="B277" s="9" t="s">
        <v>114</v>
      </c>
      <c r="C277" s="7">
        <v>360266</v>
      </c>
      <c r="D277" s="7">
        <v>300000</v>
      </c>
      <c r="E277" s="7">
        <f t="shared" si="60"/>
        <v>-60266</v>
      </c>
      <c r="F277" s="7">
        <f t="shared" si="61"/>
        <v>-16.728195277933523</v>
      </c>
      <c r="G277" s="1"/>
    </row>
    <row r="278" spans="1:7" ht="15.6">
      <c r="A278" s="23" t="s">
        <v>79</v>
      </c>
      <c r="B278" s="11" t="s">
        <v>113</v>
      </c>
      <c r="C278" s="24">
        <f>C279+C288</f>
        <v>2422686</v>
      </c>
      <c r="D278" s="24">
        <f>D279+D288</f>
        <v>3261177</v>
      </c>
      <c r="E278" s="24">
        <f>D278-C278</f>
        <v>838491</v>
      </c>
      <c r="F278" s="24">
        <f>D278/C278*100-100</f>
        <v>34.609974218697772</v>
      </c>
      <c r="G278" s="1"/>
    </row>
    <row r="279" spans="1:7" ht="15.6">
      <c r="A279" s="6" t="s">
        <v>45</v>
      </c>
      <c r="B279" s="9" t="s">
        <v>112</v>
      </c>
      <c r="C279" s="7">
        <f>SUM(C280:C287)</f>
        <v>2127686</v>
      </c>
      <c r="D279" s="7">
        <f>SUM(D280:D287)</f>
        <v>2561177</v>
      </c>
      <c r="E279" s="7">
        <f>D279-C279</f>
        <v>433491</v>
      </c>
      <c r="F279" s="7">
        <f>D279/C279*100-100</f>
        <v>20.373823957106453</v>
      </c>
      <c r="G279" s="1"/>
    </row>
    <row r="280" spans="1:7" ht="15.6">
      <c r="A280" s="4" t="s">
        <v>4</v>
      </c>
      <c r="B280" s="8" t="s">
        <v>5</v>
      </c>
      <c r="C280" s="5">
        <v>1604679</v>
      </c>
      <c r="D280" s="5">
        <v>2000624</v>
      </c>
      <c r="E280" s="5">
        <f>D280-C280</f>
        <v>395945</v>
      </c>
      <c r="F280" s="5">
        <f>D280/C280*100-100</f>
        <v>24.674405286041633</v>
      </c>
      <c r="G280" s="1"/>
    </row>
    <row r="281" spans="1:7" ht="15.6">
      <c r="A281" s="4" t="s">
        <v>6</v>
      </c>
      <c r="B281" s="8" t="s">
        <v>7</v>
      </c>
      <c r="C281" s="5">
        <v>353030</v>
      </c>
      <c r="D281" s="5">
        <v>440137</v>
      </c>
      <c r="E281" s="5">
        <f t="shared" ref="E281:E287" si="62">D281-C281</f>
        <v>87107</v>
      </c>
      <c r="F281" s="5">
        <f t="shared" ref="F281:F287" si="63">D281/C281*100-100</f>
        <v>24.674107016400868</v>
      </c>
      <c r="G281" s="1"/>
    </row>
    <row r="282" spans="1:7" ht="15.6">
      <c r="A282" s="4" t="s">
        <v>8</v>
      </c>
      <c r="B282" s="8" t="s">
        <v>91</v>
      </c>
      <c r="C282" s="5">
        <v>43670</v>
      </c>
      <c r="D282" s="5">
        <v>6575</v>
      </c>
      <c r="E282" s="5">
        <f t="shared" si="62"/>
        <v>-37095</v>
      </c>
      <c r="F282" s="5">
        <f t="shared" si="63"/>
        <v>-84.94389741241126</v>
      </c>
      <c r="G282" s="1"/>
    </row>
    <row r="283" spans="1:7" ht="15.6">
      <c r="A283" s="4" t="s">
        <v>9</v>
      </c>
      <c r="B283" s="8" t="s">
        <v>10</v>
      </c>
      <c r="C283" s="5">
        <v>30000</v>
      </c>
      <c r="D283" s="5">
        <v>32440</v>
      </c>
      <c r="E283" s="5">
        <f t="shared" si="62"/>
        <v>2440</v>
      </c>
      <c r="F283" s="5">
        <f t="shared" si="63"/>
        <v>8.1333333333333258</v>
      </c>
      <c r="G283" s="1"/>
    </row>
    <row r="284" spans="1:7" ht="15.6">
      <c r="A284" s="4" t="s">
        <v>11</v>
      </c>
      <c r="B284" s="8" t="s">
        <v>12</v>
      </c>
      <c r="C284" s="5">
        <v>1200</v>
      </c>
      <c r="D284" s="5">
        <v>1200</v>
      </c>
      <c r="E284" s="5">
        <f t="shared" si="62"/>
        <v>0</v>
      </c>
      <c r="F284" s="5">
        <f t="shared" si="63"/>
        <v>0</v>
      </c>
      <c r="G284" s="1"/>
    </row>
    <row r="285" spans="1:7" ht="15.6">
      <c r="A285" s="4" t="s">
        <v>13</v>
      </c>
      <c r="B285" s="8" t="s">
        <v>14</v>
      </c>
      <c r="C285" s="5">
        <v>62539</v>
      </c>
      <c r="D285" s="5">
        <v>45994</v>
      </c>
      <c r="E285" s="5">
        <f t="shared" si="62"/>
        <v>-16545</v>
      </c>
      <c r="F285" s="5">
        <f t="shared" si="63"/>
        <v>-26.455491773133559</v>
      </c>
      <c r="G285" s="1"/>
    </row>
    <row r="286" spans="1:7" ht="18" customHeight="1">
      <c r="A286" s="4" t="s">
        <v>15</v>
      </c>
      <c r="B286" s="8" t="s">
        <v>16</v>
      </c>
      <c r="C286" s="5">
        <v>7128</v>
      </c>
      <c r="D286" s="5">
        <v>7967</v>
      </c>
      <c r="E286" s="5">
        <f t="shared" si="62"/>
        <v>839</v>
      </c>
      <c r="F286" s="5">
        <f t="shared" si="63"/>
        <v>11.77048260381595</v>
      </c>
      <c r="G286" s="1"/>
    </row>
    <row r="287" spans="1:7" ht="15.6">
      <c r="A287" s="4" t="s">
        <v>17</v>
      </c>
      <c r="B287" s="8" t="s">
        <v>18</v>
      </c>
      <c r="C287" s="5">
        <v>25440</v>
      </c>
      <c r="D287" s="5">
        <v>26240</v>
      </c>
      <c r="E287" s="5">
        <f t="shared" si="62"/>
        <v>800</v>
      </c>
      <c r="F287" s="5">
        <f t="shared" si="63"/>
        <v>3.1446540880503164</v>
      </c>
      <c r="G287" s="1"/>
    </row>
    <row r="288" spans="1:7" ht="15.6">
      <c r="A288" s="6" t="s">
        <v>82</v>
      </c>
      <c r="B288" s="9" t="s">
        <v>83</v>
      </c>
      <c r="C288" s="7">
        <f>C289</f>
        <v>295000</v>
      </c>
      <c r="D288" s="7">
        <f>D289</f>
        <v>700000</v>
      </c>
      <c r="E288" s="7">
        <f>D288-C288</f>
        <v>405000</v>
      </c>
      <c r="F288" s="7">
        <f>D288/C288*100-100</f>
        <v>137.28813559322032</v>
      </c>
      <c r="G288" s="1"/>
    </row>
    <row r="289" spans="1:7" ht="15.6">
      <c r="A289" s="4" t="s">
        <v>80</v>
      </c>
      <c r="B289" s="8" t="s">
        <v>81</v>
      </c>
      <c r="C289" s="5">
        <v>295000</v>
      </c>
      <c r="D289" s="5">
        <v>700000</v>
      </c>
      <c r="E289" s="5">
        <f>D289-C289</f>
        <v>405000</v>
      </c>
      <c r="F289" s="20">
        <f>D289/C289*100-100</f>
        <v>137.28813559322032</v>
      </c>
      <c r="G289" s="1"/>
    </row>
    <row r="290" spans="1:7" ht="17.399999999999999">
      <c r="B290" s="28" t="s">
        <v>162</v>
      </c>
      <c r="C290" s="29"/>
      <c r="D290" s="30">
        <f>D8+D31+D127+D165+D203+D260+D278</f>
        <v>143991397</v>
      </c>
      <c r="E290" s="27"/>
      <c r="F290" s="27"/>
    </row>
    <row r="291" spans="1:7" ht="15.6">
      <c r="B291" s="31" t="s">
        <v>163</v>
      </c>
      <c r="C291" s="1"/>
      <c r="D291" s="32">
        <v>141032397</v>
      </c>
      <c r="E291" s="36"/>
    </row>
    <row r="292" spans="1:7" ht="15.6">
      <c r="B292" s="1" t="s">
        <v>164</v>
      </c>
      <c r="C292" s="1"/>
      <c r="D292" s="32">
        <v>2959000</v>
      </c>
    </row>
  </sheetData>
  <mergeCells count="5">
    <mergeCell ref="A5:F5"/>
    <mergeCell ref="D1:F1"/>
    <mergeCell ref="D2:F2"/>
    <mergeCell ref="D4:F4"/>
    <mergeCell ref="D3:F3"/>
  </mergeCells>
  <pageMargins left="0.59055118110236227" right="0.59055118110236227" top="0.39370078740157483" bottom="0.39370078740157483" header="0" footer="0"/>
  <pageSetup paperSize="9" scale="85" fitToHeight="500" orientation="portrait" r:id="rId1"/>
  <rowBreaks count="3" manualBreakCount="3">
    <brk id="156" max="5" man="1"/>
    <brk id="201" max="5" man="1"/>
    <brk id="2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2019-12-13T07:22:57Z</cp:lastPrinted>
  <dcterms:created xsi:type="dcterms:W3CDTF">2019-12-09T14:27:17Z</dcterms:created>
  <dcterms:modified xsi:type="dcterms:W3CDTF">2019-12-18T13:53:06Z</dcterms:modified>
</cp:coreProperties>
</file>